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без расшифровки" sheetId="4" r:id="rId1"/>
    <sheet name="Лист2" sheetId="2" r:id="rId2"/>
    <sheet name="Лист3" sheetId="3" r:id="rId3"/>
  </sheets>
  <definedNames>
    <definedName name="_xlnm.Print_Area" localSheetId="0">'без расшифровки'!$A$1:$H$60</definedName>
  </definedNames>
  <calcPr calcId="145621"/>
</workbook>
</file>

<file path=xl/calcChain.xml><?xml version="1.0" encoding="utf-8"?>
<calcChain xmlns="http://schemas.openxmlformats.org/spreadsheetml/2006/main">
  <c r="F61" i="4" l="1"/>
  <c r="E61" i="4"/>
  <c r="C62" i="4" l="1"/>
  <c r="H27" i="4" l="1"/>
  <c r="G27" i="4"/>
  <c r="F40" i="4"/>
  <c r="F34" i="4"/>
  <c r="F24" i="4"/>
  <c r="E24" i="4"/>
  <c r="B53" i="4"/>
  <c r="B27" i="4"/>
  <c r="F48" i="4"/>
  <c r="E48" i="4"/>
  <c r="E49" i="4"/>
  <c r="H47" i="4"/>
  <c r="G47" i="4"/>
  <c r="D47" i="4"/>
  <c r="C47" i="4"/>
  <c r="B47" i="4"/>
  <c r="E31" i="4" l="1"/>
  <c r="F31" i="4"/>
  <c r="C27" i="4"/>
  <c r="F38" i="4"/>
  <c r="E38" i="4"/>
  <c r="F58" i="4"/>
  <c r="E58" i="4"/>
  <c r="F55" i="4"/>
  <c r="E55" i="4"/>
  <c r="F54" i="4"/>
  <c r="E54" i="4"/>
  <c r="F52" i="4"/>
  <c r="F51" i="4" s="1"/>
  <c r="E52" i="4"/>
  <c r="F50" i="4"/>
  <c r="E50" i="4"/>
  <c r="E47" i="4" s="1"/>
  <c r="F49" i="4"/>
  <c r="E46" i="4"/>
  <c r="E45" i="4" s="1"/>
  <c r="F44" i="4"/>
  <c r="E44" i="4"/>
  <c r="E43" i="4" s="1"/>
  <c r="F42" i="4"/>
  <c r="E42" i="4"/>
  <c r="E41" i="4" s="1"/>
  <c r="E40" i="4"/>
  <c r="E37" i="4"/>
  <c r="F37" i="4"/>
  <c r="E35" i="4"/>
  <c r="E34" i="4"/>
  <c r="F32" i="4"/>
  <c r="E32" i="4"/>
  <c r="E30" i="4"/>
  <c r="F30" i="4"/>
  <c r="F29" i="4"/>
  <c r="E29" i="4"/>
  <c r="F28" i="4"/>
  <c r="E28" i="4"/>
  <c r="F26" i="4"/>
  <c r="E26" i="4"/>
  <c r="E25" i="4" s="1"/>
  <c r="E23" i="4"/>
  <c r="E22" i="4"/>
  <c r="F22" i="4"/>
  <c r="F21" i="4"/>
  <c r="E21" i="4"/>
  <c r="F20" i="4"/>
  <c r="E20" i="4"/>
  <c r="F17" i="4"/>
  <c r="E17" i="4"/>
  <c r="F15" i="4"/>
  <c r="E15" i="4"/>
  <c r="F14" i="4"/>
  <c r="E14" i="4"/>
  <c r="F12" i="4"/>
  <c r="E12" i="4"/>
  <c r="F11" i="4"/>
  <c r="E11" i="4"/>
  <c r="F9" i="4"/>
  <c r="E9" i="4"/>
  <c r="H59" i="4"/>
  <c r="G59" i="4"/>
  <c r="D59" i="4"/>
  <c r="C59" i="4"/>
  <c r="B59" i="4"/>
  <c r="F57" i="4"/>
  <c r="H51" i="4"/>
  <c r="G51" i="4"/>
  <c r="D51" i="4"/>
  <c r="C51" i="4"/>
  <c r="B51" i="4"/>
  <c r="H45" i="4"/>
  <c r="G45" i="4"/>
  <c r="D45" i="4"/>
  <c r="C45" i="4"/>
  <c r="B45" i="4"/>
  <c r="H43" i="4"/>
  <c r="G43" i="4"/>
  <c r="D43" i="4"/>
  <c r="C43" i="4"/>
  <c r="B43" i="4"/>
  <c r="H41" i="4"/>
  <c r="G41" i="4"/>
  <c r="D41" i="4"/>
  <c r="C41" i="4"/>
  <c r="B41" i="4"/>
  <c r="H39" i="4"/>
  <c r="G39" i="4"/>
  <c r="D39" i="4"/>
  <c r="C39" i="4"/>
  <c r="B39" i="4"/>
  <c r="H36" i="4"/>
  <c r="G36" i="4"/>
  <c r="D36" i="4"/>
  <c r="C36" i="4"/>
  <c r="F35" i="4"/>
  <c r="H25" i="4"/>
  <c r="G25" i="4"/>
  <c r="D25" i="4"/>
  <c r="C25" i="4"/>
  <c r="B25" i="4"/>
  <c r="F23" i="4"/>
  <c r="F19" i="4"/>
  <c r="F18" i="4" s="1"/>
  <c r="E19" i="4"/>
  <c r="E18" i="4" s="1"/>
  <c r="H18" i="4"/>
  <c r="H16" i="4" s="1"/>
  <c r="G18" i="4"/>
  <c r="G16" i="4" s="1"/>
  <c r="D18" i="4"/>
  <c r="D16" i="4" s="1"/>
  <c r="C18" i="4"/>
  <c r="C16" i="4" s="1"/>
  <c r="B18" i="4"/>
  <c r="B16" i="4" s="1"/>
  <c r="D13" i="4"/>
  <c r="B13" i="4"/>
  <c r="H8" i="4"/>
  <c r="E53" i="4" l="1"/>
  <c r="F53" i="4"/>
  <c r="E13" i="4"/>
  <c r="F8" i="4"/>
  <c r="E16" i="4"/>
  <c r="F16" i="4"/>
  <c r="E27" i="4"/>
  <c r="F27" i="4"/>
  <c r="F13" i="4"/>
  <c r="F47" i="4"/>
  <c r="E8" i="4"/>
  <c r="F60" i="4"/>
  <c r="F59" i="4" s="1"/>
  <c r="E60" i="4"/>
  <c r="E59" i="4" s="1"/>
  <c r="E57" i="4"/>
  <c r="E56" i="4" s="1"/>
  <c r="E51" i="4"/>
  <c r="D33" i="4"/>
  <c r="F46" i="4"/>
  <c r="F45" i="4" s="1"/>
  <c r="E36" i="4"/>
  <c r="E33" i="4" s="1"/>
  <c r="F36" i="4"/>
  <c r="F33" i="4" s="1"/>
  <c r="F41" i="4"/>
  <c r="F39" i="4"/>
  <c r="F25" i="4"/>
  <c r="F43" i="4"/>
  <c r="H53" i="4"/>
  <c r="E39" i="4"/>
  <c r="C13" i="4"/>
  <c r="D53" i="4"/>
  <c r="G56" i="4"/>
  <c r="H33" i="4"/>
  <c r="F56" i="4"/>
  <c r="H13" i="4"/>
  <c r="C33" i="4"/>
  <c r="G33" i="4"/>
  <c r="B33" i="4"/>
  <c r="C56" i="4"/>
  <c r="G13" i="4"/>
  <c r="D27" i="4"/>
  <c r="B8" i="4"/>
  <c r="C8" i="4"/>
  <c r="B56" i="4"/>
  <c r="D8" i="4"/>
  <c r="C53" i="4"/>
  <c r="G53" i="4"/>
  <c r="D56" i="4"/>
  <c r="H56" i="4"/>
  <c r="G8" i="4"/>
  <c r="E7" i="4" l="1"/>
  <c r="E62" i="4" s="1"/>
  <c r="H7" i="4"/>
  <c r="H62" i="4" s="1"/>
  <c r="D7" i="4"/>
  <c r="D62" i="4" s="1"/>
  <c r="G7" i="4"/>
  <c r="G62" i="4" s="1"/>
  <c r="C7" i="4"/>
  <c r="F7" i="4" l="1"/>
  <c r="F62" i="4" s="1"/>
</calcChain>
</file>

<file path=xl/sharedStrings.xml><?xml version="1.0" encoding="utf-8"?>
<sst xmlns="http://schemas.openxmlformats.org/spreadsheetml/2006/main" count="67" uniqueCount="66">
  <si>
    <t>Муниципальная программа "Нет наркотикам" на 2021 - 2027 годы</t>
  </si>
  <si>
    <t>Мероприятия муниципальной программы "Нет наркотикам" на 2021-2027 годы.</t>
  </si>
  <si>
    <t>Сведения о расходах бюджета Лесозаводского городского округа</t>
  </si>
  <si>
    <t>по муниципальным программам на</t>
  </si>
  <si>
    <t xml:space="preserve">   тыс. руб.</t>
  </si>
  <si>
    <t>Муниципальные программы Лесозаводского городского округа - всего</t>
  </si>
  <si>
    <t>Муниципальная программа "Развитие образования Лесозаводского городского округа"</t>
  </si>
  <si>
    <t>Подпрограмма "Развитие системы дошкольного образования Лесозаводского городского округа"</t>
  </si>
  <si>
    <t>Подпрограмма "Развитие системы общего образования Лесозаводского городского округа"</t>
  </si>
  <si>
    <t>Подпрограмма "Развитие системы дополнительного образования, отдыха, оздоровления и занятости детей и подростков Лесозаводского городского округа"</t>
  </si>
  <si>
    <t xml:space="preserve">Муниципальная программа "Энергосбережение и повышение энергетической эффективности в Лесозаводском городском округе" </t>
  </si>
  <si>
    <t>Подпрограмма "Повышение энергетической эффективности в Лесозаводском городском округе"</t>
  </si>
  <si>
    <t>Подпрограмма "Развитие наружного освещения Лесозаводского городского округа "</t>
  </si>
  <si>
    <t>Уличное освещение</t>
  </si>
  <si>
    <t xml:space="preserve">Муниципальная программа "Обеспечение доступными и качественными услугами жилищно-коммунального комплекса населения Лесозаводского городского округа" </t>
  </si>
  <si>
    <t>Подпрограмма "Обеспечение населения Лесозаводского городского округа чистой питьевой водой"</t>
  </si>
  <si>
    <t>Подпрограмма "Капитальный ремонт жилищного фонда на территории Лесозаводского городского округа"</t>
  </si>
  <si>
    <t>Мероприятия муниципальной программы "Обеспечение доступными и качественными услугами жилищно-коммунального комплекса населения Лесозаводского городского округа"</t>
  </si>
  <si>
    <t>Муниципальная программа "Развитие культуры на территории Лесозаводского городского округа" на 2021 - 2027 годы</t>
  </si>
  <si>
    <t>Подпрограмма "Обеспечение деятельности муниципальных учреждений культуры, муниципальных образовательных учреждений в сфере культуры" на 2021 - 2027 годы</t>
  </si>
  <si>
    <t>Муниципальная программа "Обеспечение доступным жильём отдельных категорий граждан и стимулирование развития жилищного строительства на территории Лесозаводского городского округа"</t>
  </si>
  <si>
    <t>Подпрограмма "Обеспечение земельных участков, предоставляемых на бесплатной основе гражданам, имеющим трёх и более детей, под строительство индивидуальных жилых домов, инженерной и транспортной инфраструктурой</t>
  </si>
  <si>
    <t>Подпрограмма "Обеспечение жильем молодых семей Лесозаводского городского округа"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</si>
  <si>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</t>
  </si>
  <si>
    <t>Подпрограмма "О переселении граждан из аварийного жилищного фонда Лесозаводского городского округа на 2019-2025 годы"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</si>
  <si>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Лесозаводского городского округа"</t>
  </si>
  <si>
    <t>Подпрограмма "Обеспечение безопасности жизнедеятельности населения Лесозаводского городского округа"</t>
  </si>
  <si>
    <t>Мероприятия в области гражданской обороны, предупреждения и ликвидации чрезвычайных ситуаций и безопасности людей на водных объектах</t>
  </si>
  <si>
    <t>Подпрограмма "Профилактика экстремизма и терроризма, минимизация последствий проявлений экстремизма и терроризма на территории Лесозаводского городского округа"</t>
  </si>
  <si>
    <t>Подпрограмма " Защита от наводнений населённых пунктов Лесозаводского городского округа"</t>
  </si>
  <si>
    <t>Мероприятия муниципальной программы "Защита населения и территории Лесозаводского городского округа от чрезвычайных ситуаций, обеспечение пожарной безопасности и безопасности людей на водных объектах Лесозаводского городского округа"</t>
  </si>
  <si>
    <t>Муниципальная программа "Модернизация дорожной сети Лесозаводского городского округа"</t>
  </si>
  <si>
    <t>Мероприятия муниципальной программы "Модернизация дорожной сети Лесозаводского городского округа"</t>
  </si>
  <si>
    <t>Муниципальная программа "Развитие физической культуры и спорта на территории Лесозаводского городского округа"</t>
  </si>
  <si>
    <t>Мероприятия муниципальной программы Лесозаводского городского округа "Развитие физической культуры и спорта на территории Лесозаводского городского округа"</t>
  </si>
  <si>
    <t xml:space="preserve">Муниципальная программа "Обращение с твердыми коммунальными отходами в Лесозаводском городском округе" </t>
  </si>
  <si>
    <t xml:space="preserve">Мероприятия муниципальной программы "Обращение с твердыми коммунальными отходами в Лесозаводском городском округе" </t>
  </si>
  <si>
    <t>Муниципальная программа "Информатизация Лесозаводского городского округа" на 2021-2027 годы</t>
  </si>
  <si>
    <t>Мероприятия муниципальной программы "Информатизация Лесозаводского городского округа" на 2021-2027 годы</t>
  </si>
  <si>
    <t>Муниципальная программа "Экономическое развитие Лесозаводского городского округа"</t>
  </si>
  <si>
    <t>Подпрограмма "Управление муниципальными финансами Лесозаводского городского округа"</t>
  </si>
  <si>
    <t>Подпрограмма "Управление имуществом, находящимся в собственности и ведении Лесозаводского городского округа"</t>
  </si>
  <si>
    <t>Муниципальная программа "Развитие муниципальной службы в администрации Лесозаводского городского округа"</t>
  </si>
  <si>
    <t>Мероприятия муниципальной программы "Развитие муниципальной службы в администрации Лесозаводского городского округа"</t>
  </si>
  <si>
    <t>Муниципальная программа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</si>
  <si>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Подпрограмма "Доступная среда на территории Лесозаводского городского округа"</t>
  </si>
  <si>
    <t>Мероприятия муниципальной программы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</si>
  <si>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Муниципальная программа "Формирование современной городской среды на территории Лесозаводского городского округа"</t>
  </si>
  <si>
    <t>Подпрограмма "Благоустройство дворовых территорий, территорий детских и спортивных площадок на территории Лесозаводского городского округа на 2019-2024 годы"</t>
  </si>
  <si>
    <t>Мероприятия муниципальной программы "Формирование современной городской среды на территории Лесозаводского городского округа"</t>
  </si>
  <si>
    <t>Наименование                                                                                 раздела/подраздела</t>
  </si>
  <si>
    <t>Подпрограмма "Организация обеспечения населения твёрдым топливом на территории Лесозаводского городского округа"</t>
  </si>
  <si>
    <t>Подпрограмма "Благоустройство Лесозаводского городского округа"</t>
  </si>
  <si>
    <t>2025 год (проект бюджета)</t>
  </si>
  <si>
    <t>2026 год (проект бюджета)</t>
  </si>
  <si>
    <t>Подпрограмма "Развитие малого и среднего предпринимательства на территории Лесозаводского городского округа"</t>
  </si>
  <si>
    <t>Подпрограмма "Организация мероприятий при осуществлении деятельности по обращению с животными без владельцев на территории Лесозаводского городского округа" на 2023-2027 годы</t>
  </si>
  <si>
    <t>2025 год и плановый период 2026 и 2027 годов</t>
  </si>
  <si>
    <t>2023 год                          (исполнение)</t>
  </si>
  <si>
    <t>2024 год                   (ожидаемое исполнение)</t>
  </si>
  <si>
    <t>Отклонение от исполнения отчетного (2023) финансового года</t>
  </si>
  <si>
    <t>Отклонение от ожидаемого исполнения текущего (2024) финансового года и планового периода (2025)</t>
  </si>
  <si>
    <t>2027 год (проект бюджета)</t>
  </si>
  <si>
    <t>Подпрограмма "Обеспечение жильем граждан, уволенных с воен-ной службы (службы), и приравненных к ним</t>
  </si>
  <si>
    <t>Непрограммные направления деятельности ОМСУ и казённых учреждений Лесозаводского городского округа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</si>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</sst>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5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" fontId="12" fillId="4" borderId="20">
      <alignment horizontal="right" vertical="top" shrinkToFit="1"/>
    </xf>
  </cellStyleXfs>
  <cellXfs count="84">
    <xf numFmtId="0" fontId="0" fillId="0" borderId="0" xfId="0"/>
    <xf numFmtId="0" fontId="0" fillId="0" borderId="0" xfId="0" applyFont="1"/>
    <xf numFmtId="0" fontId="0" fillId="0" borderId="0" xfId="0" applyNumberFormat="1"/>
    <xf numFmtId="0" fontId="4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164" fontId="4" fillId="2" borderId="14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18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7" fillId="0" borderId="0" xfId="0" applyFont="1"/>
    <xf numFmtId="0" fontId="6" fillId="0" borderId="11" xfId="0" applyFont="1" applyBorder="1" applyAlignment="1">
      <alignment vertical="center" wrapText="1"/>
    </xf>
    <xf numFmtId="164" fontId="0" fillId="0" borderId="0" xfId="0" applyNumberFormat="1" applyFill="1"/>
    <xf numFmtId="0" fontId="0" fillId="0" borderId="0" xfId="0" applyFill="1"/>
    <xf numFmtId="164" fontId="6" fillId="2" borderId="14" xfId="0" applyNumberFormat="1" applyFont="1" applyFill="1" applyBorder="1" applyAlignment="1">
      <alignment horizontal="center" vertical="center"/>
    </xf>
    <xf numFmtId="164" fontId="6" fillId="2" borderId="15" xfId="0" applyNumberFormat="1" applyFont="1" applyFill="1" applyBorder="1" applyAlignment="1">
      <alignment horizontal="center" vertical="center"/>
    </xf>
    <xf numFmtId="164" fontId="8" fillId="3" borderId="17" xfId="0" applyNumberFormat="1" applyFont="1" applyFill="1" applyBorder="1" applyAlignment="1">
      <alignment horizontal="center" vertical="center"/>
    </xf>
    <xf numFmtId="164" fontId="9" fillId="3" borderId="14" xfId="0" applyNumberFormat="1" applyFont="1" applyFill="1" applyBorder="1" applyAlignment="1">
      <alignment horizontal="center" vertical="center"/>
    </xf>
    <xf numFmtId="164" fontId="8" fillId="3" borderId="14" xfId="0" applyNumberFormat="1" applyFont="1" applyFill="1" applyBorder="1" applyAlignment="1">
      <alignment horizontal="center" vertical="center"/>
    </xf>
    <xf numFmtId="164" fontId="10" fillId="3" borderId="14" xfId="0" applyNumberFormat="1" applyFont="1" applyFill="1" applyBorder="1" applyAlignment="1">
      <alignment horizontal="center" vertical="center"/>
    </xf>
    <xf numFmtId="164" fontId="11" fillId="3" borderId="17" xfId="0" applyNumberFormat="1" applyFont="1" applyFill="1" applyBorder="1" applyAlignment="1">
      <alignment horizontal="center" vertical="center"/>
    </xf>
    <xf numFmtId="164" fontId="4" fillId="0" borderId="14" xfId="0" applyNumberFormat="1" applyFont="1" applyFill="1" applyBorder="1" applyAlignment="1">
      <alignment horizontal="center" vertical="center"/>
    </xf>
    <xf numFmtId="164" fontId="4" fillId="0" borderId="17" xfId="0" applyNumberFormat="1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4" fontId="6" fillId="0" borderId="20" xfId="1" applyNumberFormat="1" applyFont="1" applyFill="1" applyAlignment="1" applyProtection="1">
      <alignment horizontal="center" vertical="center" shrinkToFit="1"/>
    </xf>
    <xf numFmtId="164" fontId="6" fillId="0" borderId="17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4" fontId="0" fillId="0" borderId="0" xfId="0" applyNumberFormat="1"/>
    <xf numFmtId="164" fontId="6" fillId="3" borderId="14" xfId="0" applyNumberFormat="1" applyFont="1" applyFill="1" applyBorder="1" applyAlignment="1">
      <alignment horizontal="center" vertical="center"/>
    </xf>
    <xf numFmtId="164" fontId="4" fillId="3" borderId="14" xfId="0" applyNumberFormat="1" applyFont="1" applyFill="1" applyBorder="1" applyAlignment="1">
      <alignment horizontal="center" vertical="center"/>
    </xf>
    <xf numFmtId="164" fontId="6" fillId="3" borderId="12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164" fontId="6" fillId="3" borderId="10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14" fillId="0" borderId="2" xfId="0" applyFont="1" applyBorder="1"/>
    <xf numFmtId="4" fontId="13" fillId="0" borderId="2" xfId="0" applyNumberFormat="1" applyFont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3" fillId="0" borderId="9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center" vertical="top" wrapText="1"/>
    </xf>
    <xf numFmtId="164" fontId="3" fillId="0" borderId="12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164" fontId="9" fillId="3" borderId="4" xfId="0" applyNumberFormat="1" applyFont="1" applyFill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164" fontId="5" fillId="3" borderId="14" xfId="0" applyNumberFormat="1" applyFont="1" applyFill="1" applyBorder="1" applyAlignment="1">
      <alignment horizontal="center" vertical="center"/>
    </xf>
    <xf numFmtId="164" fontId="3" fillId="3" borderId="17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164" fontId="14" fillId="3" borderId="2" xfId="0" applyNumberFormat="1" applyFont="1" applyFill="1" applyBorder="1" applyAlignment="1">
      <alignment horizontal="center" vertical="center"/>
    </xf>
    <xf numFmtId="0" fontId="0" fillId="3" borderId="0" xfId="0" applyFill="1"/>
    <xf numFmtId="164" fontId="6" fillId="3" borderId="5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164" fontId="6" fillId="3" borderId="15" xfId="0" applyNumberFormat="1" applyFont="1" applyFill="1" applyBorder="1" applyAlignment="1">
      <alignment horizontal="center" vertical="center"/>
    </xf>
    <xf numFmtId="164" fontId="4" fillId="3" borderId="15" xfId="0" applyNumberFormat="1" applyFont="1" applyFill="1" applyBorder="1" applyAlignment="1">
      <alignment horizontal="center" vertical="center"/>
    </xf>
    <xf numFmtId="164" fontId="5" fillId="3" borderId="15" xfId="0" applyNumberFormat="1" applyFont="1" applyFill="1" applyBorder="1" applyAlignment="1">
      <alignment horizontal="center" vertical="center"/>
    </xf>
    <xf numFmtId="164" fontId="3" fillId="3" borderId="18" xfId="0" applyNumberFormat="1" applyFont="1" applyFill="1" applyBorder="1" applyAlignment="1">
      <alignment horizontal="center" vertical="center" wrapText="1"/>
    </xf>
    <xf numFmtId="164" fontId="6" fillId="3" borderId="19" xfId="0" applyNumberFormat="1" applyFont="1" applyFill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center" vertical="center"/>
    </xf>
    <xf numFmtId="164" fontId="6" fillId="3" borderId="21" xfId="0" applyNumberFormat="1" applyFont="1" applyFill="1" applyBorder="1" applyAlignment="1">
      <alignment horizontal="center" vertical="center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60" workbookViewId="0">
      <selection activeCell="H51" sqref="H51"/>
    </sheetView>
  </sheetViews>
  <sheetFormatPr defaultRowHeight="45" customHeight="1" x14ac:dyDescent="0.25"/>
  <cols>
    <col min="1" max="1" width="67.85546875" style="1" customWidth="1"/>
    <col min="2" max="2" width="18.42578125" customWidth="1"/>
    <col min="3" max="3" width="17.5703125" style="18" customWidth="1"/>
    <col min="4" max="4" width="17.5703125" style="19" customWidth="1"/>
    <col min="5" max="5" width="16.7109375" style="74" customWidth="1"/>
    <col min="6" max="6" width="18" style="74" customWidth="1"/>
    <col min="7" max="7" width="15.5703125" style="19" customWidth="1"/>
    <col min="8" max="8" width="19" style="19" customWidth="1"/>
  </cols>
  <sheetData>
    <row r="1" spans="1:10" ht="19.5" customHeight="1" x14ac:dyDescent="0.25">
      <c r="A1" s="48" t="s">
        <v>2</v>
      </c>
      <c r="B1" s="48"/>
      <c r="C1" s="48"/>
      <c r="D1" s="48"/>
      <c r="E1" s="48"/>
      <c r="F1" s="48"/>
      <c r="G1" s="48"/>
      <c r="H1" s="48"/>
      <c r="I1" s="48"/>
    </row>
    <row r="2" spans="1:10" ht="18.75" customHeight="1" x14ac:dyDescent="0.25">
      <c r="A2" s="48" t="s">
        <v>3</v>
      </c>
      <c r="B2" s="48"/>
      <c r="C2" s="48"/>
      <c r="D2" s="48"/>
      <c r="E2" s="48"/>
      <c r="F2" s="48"/>
      <c r="G2" s="48"/>
      <c r="H2" s="48"/>
      <c r="I2" s="48"/>
    </row>
    <row r="3" spans="1:10" ht="23.25" customHeight="1" x14ac:dyDescent="0.25">
      <c r="A3" s="48" t="s">
        <v>57</v>
      </c>
      <c r="B3" s="48"/>
      <c r="C3" s="48"/>
      <c r="D3" s="48"/>
      <c r="E3" s="48"/>
      <c r="F3" s="48"/>
      <c r="G3" s="48"/>
      <c r="H3" s="48"/>
    </row>
    <row r="4" spans="1:10" ht="45" customHeight="1" thickBot="1" x14ac:dyDescent="0.3">
      <c r="A4" s="49" t="s">
        <v>4</v>
      </c>
      <c r="B4" s="49"/>
      <c r="C4" s="49"/>
      <c r="D4" s="49"/>
      <c r="E4" s="49"/>
      <c r="F4" s="49"/>
      <c r="G4" s="49"/>
      <c r="H4" s="49"/>
    </row>
    <row r="5" spans="1:10" ht="57" customHeight="1" x14ac:dyDescent="0.25">
      <c r="A5" s="50" t="s">
        <v>50</v>
      </c>
      <c r="B5" s="52" t="s">
        <v>58</v>
      </c>
      <c r="C5" s="54" t="s">
        <v>59</v>
      </c>
      <c r="D5" s="56" t="s">
        <v>53</v>
      </c>
      <c r="E5" s="71" t="s">
        <v>60</v>
      </c>
      <c r="F5" s="71" t="s">
        <v>61</v>
      </c>
      <c r="G5" s="56" t="s">
        <v>54</v>
      </c>
      <c r="H5" s="58" t="s">
        <v>62</v>
      </c>
    </row>
    <row r="6" spans="1:10" ht="66.75" customHeight="1" thickBot="1" x14ac:dyDescent="0.3">
      <c r="A6" s="51"/>
      <c r="B6" s="53"/>
      <c r="C6" s="55"/>
      <c r="D6" s="57"/>
      <c r="E6" s="72"/>
      <c r="F6" s="72"/>
      <c r="G6" s="57"/>
      <c r="H6" s="59"/>
    </row>
    <row r="7" spans="1:10" ht="51" customHeight="1" thickBot="1" x14ac:dyDescent="0.3">
      <c r="A7" s="3" t="s">
        <v>5</v>
      </c>
      <c r="B7" s="36">
        <v>1625392.7</v>
      </c>
      <c r="C7" s="27">
        <f t="shared" ref="C7:H7" si="0">C8+C13+C16+C25+C27+C33+C39+C41+C43+C45+C47+C51+C53+C56+C59</f>
        <v>1745988.7670900002</v>
      </c>
      <c r="D7" s="36">
        <f t="shared" si="0"/>
        <v>1644879.7400000002</v>
      </c>
      <c r="E7" s="36">
        <f t="shared" si="0"/>
        <v>19490.030000000144</v>
      </c>
      <c r="F7" s="36">
        <f t="shared" si="0"/>
        <v>-101109.02708999993</v>
      </c>
      <c r="G7" s="8">
        <f t="shared" si="0"/>
        <v>1446857.36</v>
      </c>
      <c r="H7" s="9">
        <f t="shared" si="0"/>
        <v>1540334.9200000002</v>
      </c>
    </row>
    <row r="8" spans="1:10" ht="42" customHeight="1" thickBot="1" x14ac:dyDescent="0.3">
      <c r="A8" s="5" t="s">
        <v>6</v>
      </c>
      <c r="B8" s="22">
        <f t="shared" ref="B8:H8" si="1">B9+B11+B12</f>
        <v>883371.66</v>
      </c>
      <c r="C8" s="28">
        <f t="shared" si="1"/>
        <v>975200.12123000005</v>
      </c>
      <c r="D8" s="66">
        <f t="shared" si="1"/>
        <v>1055771.3800000001</v>
      </c>
      <c r="E8" s="66">
        <f>E9+E11+E12</f>
        <v>172399.72000000015</v>
      </c>
      <c r="F8" s="66">
        <f>F9+F11+F12</f>
        <v>80571.258770000073</v>
      </c>
      <c r="G8" s="10">
        <f t="shared" si="1"/>
        <v>1106926.01</v>
      </c>
      <c r="H8" s="11">
        <f t="shared" si="1"/>
        <v>1178806.4600000002</v>
      </c>
      <c r="J8" s="2"/>
    </row>
    <row r="9" spans="1:10" ht="21" customHeight="1" x14ac:dyDescent="0.25">
      <c r="A9" s="60" t="s">
        <v>7</v>
      </c>
      <c r="B9" s="62">
        <v>296276.78999999998</v>
      </c>
      <c r="C9" s="64">
        <v>333094.08799999999</v>
      </c>
      <c r="D9" s="67">
        <v>339771.53</v>
      </c>
      <c r="E9" s="67">
        <f>D9-B9</f>
        <v>43494.740000000049</v>
      </c>
      <c r="F9" s="67">
        <f>D9-C9</f>
        <v>6677.4420000000391</v>
      </c>
      <c r="G9" s="67">
        <v>360333.09</v>
      </c>
      <c r="H9" s="75">
        <v>387104.13</v>
      </c>
    </row>
    <row r="10" spans="1:10" ht="29.25" customHeight="1" thickBot="1" x14ac:dyDescent="0.3">
      <c r="A10" s="61"/>
      <c r="B10" s="63"/>
      <c r="C10" s="65"/>
      <c r="D10" s="68"/>
      <c r="E10" s="68"/>
      <c r="F10" s="68"/>
      <c r="G10" s="68"/>
      <c r="H10" s="76"/>
    </row>
    <row r="11" spans="1:10" ht="55.5" customHeight="1" thickBot="1" x14ac:dyDescent="0.3">
      <c r="A11" s="15" t="s">
        <v>8</v>
      </c>
      <c r="B11" s="23">
        <v>533769.94999999995</v>
      </c>
      <c r="C11" s="31">
        <v>577726.11823000002</v>
      </c>
      <c r="D11" s="35">
        <v>638929.18000000005</v>
      </c>
      <c r="E11" s="35">
        <f>D11-B11</f>
        <v>105159.2300000001</v>
      </c>
      <c r="F11" s="35">
        <f>D11-C11</f>
        <v>61203.061770000029</v>
      </c>
      <c r="G11" s="35">
        <v>678876.63</v>
      </c>
      <c r="H11" s="77">
        <v>724041.49</v>
      </c>
    </row>
    <row r="12" spans="1:10" ht="54" customHeight="1" thickBot="1" x14ac:dyDescent="0.3">
      <c r="A12" s="15" t="s">
        <v>9</v>
      </c>
      <c r="B12" s="23">
        <v>53324.92</v>
      </c>
      <c r="C12" s="31">
        <v>64379.915000000001</v>
      </c>
      <c r="D12" s="35">
        <v>77070.67</v>
      </c>
      <c r="E12" s="35">
        <f>D12-B12</f>
        <v>23745.75</v>
      </c>
      <c r="F12" s="35">
        <f>D12-C12</f>
        <v>12690.754999999997</v>
      </c>
      <c r="G12" s="35">
        <v>67716.289999999994</v>
      </c>
      <c r="H12" s="77">
        <v>67660.84</v>
      </c>
    </row>
    <row r="13" spans="1:10" ht="45" customHeight="1" thickBot="1" x14ac:dyDescent="0.3">
      <c r="A13" s="6" t="s">
        <v>10</v>
      </c>
      <c r="B13" s="24">
        <f t="shared" ref="B13:H13" si="2">B14+B15</f>
        <v>9648.5400000000009</v>
      </c>
      <c r="C13" s="27">
        <f t="shared" si="2"/>
        <v>17382.615409999999</v>
      </c>
      <c r="D13" s="36">
        <f t="shared" si="2"/>
        <v>47361.33</v>
      </c>
      <c r="E13" s="36">
        <f>E14+E15</f>
        <v>37712.79</v>
      </c>
      <c r="F13" s="36">
        <f>F14+F15</f>
        <v>29978.71459</v>
      </c>
      <c r="G13" s="36">
        <f t="shared" si="2"/>
        <v>7500</v>
      </c>
      <c r="H13" s="78">
        <f t="shared" si="2"/>
        <v>7500</v>
      </c>
    </row>
    <row r="14" spans="1:10" s="16" customFormat="1" ht="45" customHeight="1" thickBot="1" x14ac:dyDescent="0.3">
      <c r="A14" s="15" t="s">
        <v>11</v>
      </c>
      <c r="B14" s="23">
        <v>683.25</v>
      </c>
      <c r="C14" s="31">
        <v>8681.4</v>
      </c>
      <c r="D14" s="35">
        <v>33861.33</v>
      </c>
      <c r="E14" s="35">
        <f>D14-B14</f>
        <v>33178.080000000002</v>
      </c>
      <c r="F14" s="35">
        <f>D14-C14</f>
        <v>25179.93</v>
      </c>
      <c r="G14" s="35">
        <v>500</v>
      </c>
      <c r="H14" s="77">
        <v>500</v>
      </c>
    </row>
    <row r="15" spans="1:10" s="16" customFormat="1" ht="42.75" customHeight="1" thickBot="1" x14ac:dyDescent="0.3">
      <c r="A15" s="15" t="s">
        <v>12</v>
      </c>
      <c r="B15" s="23">
        <v>8965.2900000000009</v>
      </c>
      <c r="C15" s="31">
        <v>8701.2154100000007</v>
      </c>
      <c r="D15" s="35">
        <v>13500</v>
      </c>
      <c r="E15" s="35">
        <f>D15-B15</f>
        <v>4534.7099999999991</v>
      </c>
      <c r="F15" s="35">
        <f>D15-C15</f>
        <v>4798.7845899999993</v>
      </c>
      <c r="G15" s="35">
        <v>7000</v>
      </c>
      <c r="H15" s="77">
        <v>7000</v>
      </c>
    </row>
    <row r="16" spans="1:10" ht="54" customHeight="1" thickBot="1" x14ac:dyDescent="0.3">
      <c r="A16" s="6" t="s">
        <v>14</v>
      </c>
      <c r="B16" s="24">
        <f>B17+B18+B20+B21+B22+B23+B24</f>
        <v>232766.21</v>
      </c>
      <c r="C16" s="27">
        <f t="shared" ref="C16:H16" si="3">C17+C18+C20+C21+C22+C23+C24</f>
        <v>179770.98142</v>
      </c>
      <c r="D16" s="36">
        <f t="shared" si="3"/>
        <v>69906.439999999988</v>
      </c>
      <c r="E16" s="36">
        <f t="shared" si="3"/>
        <v>-162859.76999999999</v>
      </c>
      <c r="F16" s="36">
        <f t="shared" si="3"/>
        <v>-109864.54142000002</v>
      </c>
      <c r="G16" s="36">
        <f t="shared" si="3"/>
        <v>37135.440000000002</v>
      </c>
      <c r="H16" s="78">
        <f t="shared" si="3"/>
        <v>37135.440000000002</v>
      </c>
    </row>
    <row r="17" spans="1:8" ht="50.25" customHeight="1" thickBot="1" x14ac:dyDescent="0.3">
      <c r="A17" s="15" t="s">
        <v>15</v>
      </c>
      <c r="B17" s="23">
        <v>197772.57</v>
      </c>
      <c r="C17" s="31">
        <v>138214.05768</v>
      </c>
      <c r="D17" s="35">
        <v>27416.95</v>
      </c>
      <c r="E17" s="35">
        <f>D17-B17</f>
        <v>-170355.62</v>
      </c>
      <c r="F17" s="35">
        <f>D17-C17</f>
        <v>-110797.10768</v>
      </c>
      <c r="G17" s="35">
        <v>8164</v>
      </c>
      <c r="H17" s="77">
        <v>8164</v>
      </c>
    </row>
    <row r="18" spans="1:8" ht="38.25" hidden="1" customHeight="1" thickBot="1" x14ac:dyDescent="0.3">
      <c r="A18" s="4" t="s">
        <v>12</v>
      </c>
      <c r="B18" s="25">
        <f>B19</f>
        <v>0</v>
      </c>
      <c r="C18" s="29">
        <f t="shared" ref="C18:H18" si="4">C19</f>
        <v>0</v>
      </c>
      <c r="D18" s="69">
        <f t="shared" si="4"/>
        <v>0</v>
      </c>
      <c r="E18" s="69">
        <f t="shared" si="4"/>
        <v>0</v>
      </c>
      <c r="F18" s="69">
        <f t="shared" si="4"/>
        <v>0</v>
      </c>
      <c r="G18" s="69">
        <f t="shared" si="4"/>
        <v>0</v>
      </c>
      <c r="H18" s="79">
        <f t="shared" si="4"/>
        <v>0</v>
      </c>
    </row>
    <row r="19" spans="1:8" ht="22.5" hidden="1" customHeight="1" thickBot="1" x14ac:dyDescent="0.3">
      <c r="A19" s="7" t="s">
        <v>13</v>
      </c>
      <c r="B19" s="26">
        <v>0</v>
      </c>
      <c r="C19" s="32">
        <v>0</v>
      </c>
      <c r="D19" s="70"/>
      <c r="E19" s="70">
        <f t="shared" ref="E19:E24" si="5">D19-B19</f>
        <v>0</v>
      </c>
      <c r="F19" s="70">
        <f t="shared" ref="F19:F24" si="6">D19-C19</f>
        <v>0</v>
      </c>
      <c r="G19" s="70">
        <v>0</v>
      </c>
      <c r="H19" s="80">
        <v>0</v>
      </c>
    </row>
    <row r="20" spans="1:8" ht="39" customHeight="1" thickBot="1" x14ac:dyDescent="0.3">
      <c r="A20" s="15" t="s">
        <v>16</v>
      </c>
      <c r="B20" s="23">
        <v>3000</v>
      </c>
      <c r="C20" s="31">
        <v>3152.03539</v>
      </c>
      <c r="D20" s="35">
        <v>3000</v>
      </c>
      <c r="E20" s="35">
        <f t="shared" si="5"/>
        <v>0</v>
      </c>
      <c r="F20" s="35">
        <f t="shared" si="6"/>
        <v>-152.03539000000001</v>
      </c>
      <c r="G20" s="35">
        <v>1000</v>
      </c>
      <c r="H20" s="77">
        <v>1000</v>
      </c>
    </row>
    <row r="21" spans="1:8" ht="39" customHeight="1" thickBot="1" x14ac:dyDescent="0.3">
      <c r="A21" s="15" t="s">
        <v>52</v>
      </c>
      <c r="B21" s="23">
        <v>29882.21</v>
      </c>
      <c r="C21" s="31">
        <v>33790.188499999997</v>
      </c>
      <c r="D21" s="35">
        <v>33791.769999999997</v>
      </c>
      <c r="E21" s="35">
        <f t="shared" si="5"/>
        <v>3909.5599999999977</v>
      </c>
      <c r="F21" s="35">
        <f t="shared" si="6"/>
        <v>1.5815000000002328</v>
      </c>
      <c r="G21" s="35">
        <v>23838</v>
      </c>
      <c r="H21" s="77">
        <v>23838</v>
      </c>
    </row>
    <row r="22" spans="1:8" ht="43.5" customHeight="1" thickBot="1" x14ac:dyDescent="0.3">
      <c r="A22" s="33" t="s">
        <v>51</v>
      </c>
      <c r="B22" s="23">
        <v>0</v>
      </c>
      <c r="C22" s="31">
        <v>759.26247999999998</v>
      </c>
      <c r="D22" s="35">
        <v>245</v>
      </c>
      <c r="E22" s="35">
        <f t="shared" si="5"/>
        <v>245</v>
      </c>
      <c r="F22" s="35">
        <f t="shared" si="6"/>
        <v>-514.26247999999998</v>
      </c>
      <c r="G22" s="35">
        <v>78</v>
      </c>
      <c r="H22" s="77">
        <v>78</v>
      </c>
    </row>
    <row r="23" spans="1:8" ht="60.75" customHeight="1" thickBot="1" x14ac:dyDescent="0.3">
      <c r="A23" s="33" t="s">
        <v>17</v>
      </c>
      <c r="B23" s="23">
        <v>0</v>
      </c>
      <c r="C23" s="31">
        <v>352</v>
      </c>
      <c r="D23" s="35">
        <v>1749.29</v>
      </c>
      <c r="E23" s="35">
        <f t="shared" si="5"/>
        <v>1749.29</v>
      </c>
      <c r="F23" s="35">
        <f t="shared" si="6"/>
        <v>1397.29</v>
      </c>
      <c r="G23" s="35">
        <v>352</v>
      </c>
      <c r="H23" s="77">
        <v>352</v>
      </c>
    </row>
    <row r="24" spans="1:8" ht="55.5" customHeight="1" thickBot="1" x14ac:dyDescent="0.3">
      <c r="A24" s="15" t="s">
        <v>56</v>
      </c>
      <c r="B24" s="23">
        <v>2111.4299999999998</v>
      </c>
      <c r="C24" s="31">
        <v>3503.4373700000001</v>
      </c>
      <c r="D24" s="35">
        <v>3703.43</v>
      </c>
      <c r="E24" s="35">
        <f t="shared" si="5"/>
        <v>1592</v>
      </c>
      <c r="F24" s="35">
        <f t="shared" si="6"/>
        <v>199.99262999999974</v>
      </c>
      <c r="G24" s="35">
        <v>3703.44</v>
      </c>
      <c r="H24" s="77">
        <v>3703.44</v>
      </c>
    </row>
    <row r="25" spans="1:8" ht="42.75" customHeight="1" thickBot="1" x14ac:dyDescent="0.3">
      <c r="A25" s="6" t="s">
        <v>18</v>
      </c>
      <c r="B25" s="24">
        <f>B26</f>
        <v>83268.11</v>
      </c>
      <c r="C25" s="27">
        <f t="shared" ref="C25:H25" si="7">C26</f>
        <v>96374.921830000007</v>
      </c>
      <c r="D25" s="36">
        <f t="shared" si="7"/>
        <v>106603.94</v>
      </c>
      <c r="E25" s="36">
        <f>E26</f>
        <v>23335.83</v>
      </c>
      <c r="F25" s="36">
        <f t="shared" si="7"/>
        <v>10229.018169999996</v>
      </c>
      <c r="G25" s="36">
        <f t="shared" si="7"/>
        <v>105425.1</v>
      </c>
      <c r="H25" s="78">
        <f t="shared" si="7"/>
        <v>105425.11</v>
      </c>
    </row>
    <row r="26" spans="1:8" s="1" customFormat="1" ht="57" customHeight="1" thickBot="1" x14ac:dyDescent="0.3">
      <c r="A26" s="15" t="s">
        <v>19</v>
      </c>
      <c r="B26" s="23">
        <v>83268.11</v>
      </c>
      <c r="C26" s="31">
        <v>96374.921830000007</v>
      </c>
      <c r="D26" s="35">
        <v>106603.94</v>
      </c>
      <c r="E26" s="35">
        <f>D26-B26</f>
        <v>23335.83</v>
      </c>
      <c r="F26" s="35">
        <f>D26-C26</f>
        <v>10229.018169999996</v>
      </c>
      <c r="G26" s="35">
        <v>105425.1</v>
      </c>
      <c r="H26" s="77">
        <v>105425.11</v>
      </c>
    </row>
    <row r="27" spans="1:8" ht="66.75" customHeight="1" thickBot="1" x14ac:dyDescent="0.3">
      <c r="A27" s="6" t="s">
        <v>20</v>
      </c>
      <c r="B27" s="36">
        <f>B28+B29+B30+B32+B31</f>
        <v>43608.36</v>
      </c>
      <c r="C27" s="29">
        <f>C28+C29+C30+C32+C31</f>
        <v>85474.642399999997</v>
      </c>
      <c r="D27" s="36">
        <f>D28+D29+D30+D32</f>
        <v>127688.62000000001</v>
      </c>
      <c r="E27" s="36">
        <f>E28+E29+E30+E32+E31</f>
        <v>84080.26</v>
      </c>
      <c r="F27" s="36">
        <f>F28+F29+F30+F32+F31</f>
        <v>42213.977600000006</v>
      </c>
      <c r="G27" s="36">
        <f>G28+G29+G30+G32+G31</f>
        <v>43636.01</v>
      </c>
      <c r="H27" s="78">
        <f>H28+H29+H30+H32+H31</f>
        <v>43448.74</v>
      </c>
    </row>
    <row r="28" spans="1:8" ht="70.5" customHeight="1" thickBot="1" x14ac:dyDescent="0.3">
      <c r="A28" s="15" t="s">
        <v>21</v>
      </c>
      <c r="B28" s="35">
        <v>14624.5</v>
      </c>
      <c r="C28" s="31">
        <v>43258.02018</v>
      </c>
      <c r="D28" s="35">
        <v>52837.25</v>
      </c>
      <c r="E28" s="35">
        <f>D28-B28</f>
        <v>38212.75</v>
      </c>
      <c r="F28" s="35">
        <f>D28-C28</f>
        <v>9579.2298200000005</v>
      </c>
      <c r="G28" s="35">
        <v>600</v>
      </c>
      <c r="H28" s="77">
        <v>600</v>
      </c>
    </row>
    <row r="29" spans="1:8" ht="45" customHeight="1" thickBot="1" x14ac:dyDescent="0.3">
      <c r="A29" s="15" t="s">
        <v>22</v>
      </c>
      <c r="B29" s="35">
        <v>9979.2000000000007</v>
      </c>
      <c r="C29" s="31">
        <v>12171.6</v>
      </c>
      <c r="D29" s="35">
        <v>15254.32</v>
      </c>
      <c r="E29" s="35">
        <f>D29-B29</f>
        <v>5275.119999999999</v>
      </c>
      <c r="F29" s="35">
        <f>D29-C29</f>
        <v>3082.7199999999993</v>
      </c>
      <c r="G29" s="35">
        <v>10483.450000000001</v>
      </c>
      <c r="H29" s="77">
        <v>10296.17</v>
      </c>
    </row>
    <row r="30" spans="1:8" ht="57.75" customHeight="1" thickBot="1" x14ac:dyDescent="0.3">
      <c r="A30" s="15" t="s">
        <v>23</v>
      </c>
      <c r="B30" s="35">
        <v>11036.87</v>
      </c>
      <c r="C30" s="31">
        <v>30045.022219999999</v>
      </c>
      <c r="D30" s="35">
        <v>58597.05</v>
      </c>
      <c r="E30" s="35">
        <f>D30-B30</f>
        <v>47560.18</v>
      </c>
      <c r="F30" s="35">
        <f>D30-C30</f>
        <v>28552.027780000004</v>
      </c>
      <c r="G30" s="35">
        <v>31552.560000000001</v>
      </c>
      <c r="H30" s="35">
        <v>31552.57</v>
      </c>
    </row>
    <row r="31" spans="1:8" ht="48" hidden="1" customHeight="1" thickBot="1" x14ac:dyDescent="0.3">
      <c r="A31" s="15" t="s">
        <v>63</v>
      </c>
      <c r="B31" s="20"/>
      <c r="C31" s="29">
        <v>0</v>
      </c>
      <c r="D31" s="35">
        <v>0</v>
      </c>
      <c r="E31" s="35">
        <f>D31-B31</f>
        <v>0</v>
      </c>
      <c r="F31" s="35">
        <f>D31-C31</f>
        <v>0</v>
      </c>
      <c r="G31" s="20">
        <v>0</v>
      </c>
      <c r="H31" s="21">
        <v>0</v>
      </c>
    </row>
    <row r="32" spans="1:8" ht="53.25" customHeight="1" thickBot="1" x14ac:dyDescent="0.3">
      <c r="A32" s="15" t="s">
        <v>24</v>
      </c>
      <c r="B32" s="35">
        <v>7967.79</v>
      </c>
      <c r="C32" s="29">
        <v>0</v>
      </c>
      <c r="D32" s="35">
        <v>1000</v>
      </c>
      <c r="E32" s="35">
        <f>D32-B32</f>
        <v>-6967.79</v>
      </c>
      <c r="F32" s="35">
        <f>D32-C32</f>
        <v>1000</v>
      </c>
      <c r="G32" s="35">
        <v>1000</v>
      </c>
      <c r="H32" s="77">
        <v>1000</v>
      </c>
    </row>
    <row r="33" spans="1:8" ht="61.5" customHeight="1" thickBot="1" x14ac:dyDescent="0.3">
      <c r="A33" s="6" t="s">
        <v>25</v>
      </c>
      <c r="B33" s="36">
        <f t="shared" ref="B33:H33" si="8">B34+B35+B36+B38</f>
        <v>5069.49</v>
      </c>
      <c r="C33" s="27">
        <f t="shared" si="8"/>
        <v>5301.8177500000002</v>
      </c>
      <c r="D33" s="36">
        <f t="shared" si="8"/>
        <v>1869.24</v>
      </c>
      <c r="E33" s="36">
        <f>E34+E35+E36+E38</f>
        <v>-3200.25</v>
      </c>
      <c r="F33" s="36">
        <f>F34+F35+F36+F38</f>
        <v>-3432.5777500000004</v>
      </c>
      <c r="G33" s="36">
        <f t="shared" si="8"/>
        <v>1665.01</v>
      </c>
      <c r="H33" s="78">
        <f t="shared" si="8"/>
        <v>1869.24</v>
      </c>
    </row>
    <row r="34" spans="1:8" s="1" customFormat="1" ht="39" customHeight="1" thickBot="1" x14ac:dyDescent="0.3">
      <c r="A34" s="15" t="s">
        <v>26</v>
      </c>
      <c r="B34" s="35">
        <v>5069.49</v>
      </c>
      <c r="C34" s="31">
        <v>5301.8177500000002</v>
      </c>
      <c r="D34" s="35">
        <v>1869.24</v>
      </c>
      <c r="E34" s="35">
        <f>D34-B34</f>
        <v>-3200.25</v>
      </c>
      <c r="F34" s="35">
        <f>D34-C34</f>
        <v>-3432.5777500000004</v>
      </c>
      <c r="G34" s="35">
        <v>1665.01</v>
      </c>
      <c r="H34" s="77">
        <v>1869.24</v>
      </c>
    </row>
    <row r="35" spans="1:8" s="1" customFormat="1" ht="45" hidden="1" customHeight="1" thickBot="1" x14ac:dyDescent="0.3">
      <c r="A35" s="15" t="s">
        <v>28</v>
      </c>
      <c r="B35" s="20">
        <v>0</v>
      </c>
      <c r="C35" s="29">
        <v>0</v>
      </c>
      <c r="D35" s="20">
        <v>0</v>
      </c>
      <c r="E35" s="35">
        <f>D35-B35</f>
        <v>0</v>
      </c>
      <c r="F35" s="35">
        <f>D35-C35</f>
        <v>0</v>
      </c>
      <c r="G35" s="20">
        <v>0</v>
      </c>
      <c r="H35" s="21">
        <v>0</v>
      </c>
    </row>
    <row r="36" spans="1:8" s="1" customFormat="1" ht="35.25" hidden="1" customHeight="1" thickBot="1" x14ac:dyDescent="0.3">
      <c r="A36" s="15" t="s">
        <v>29</v>
      </c>
      <c r="B36" s="20">
        <v>0</v>
      </c>
      <c r="C36" s="29">
        <f>SUM(C37)</f>
        <v>0</v>
      </c>
      <c r="D36" s="20">
        <f>SUM(D37)</f>
        <v>0</v>
      </c>
      <c r="E36" s="35">
        <f>D36-B36</f>
        <v>0</v>
      </c>
      <c r="F36" s="35">
        <f>D36-C36</f>
        <v>0</v>
      </c>
      <c r="G36" s="20">
        <f>SUM(G37)</f>
        <v>0</v>
      </c>
      <c r="H36" s="21">
        <f>SUM(H37)</f>
        <v>0</v>
      </c>
    </row>
    <row r="37" spans="1:8" ht="45" hidden="1" customHeight="1" thickBot="1" x14ac:dyDescent="0.3">
      <c r="A37" s="7" t="s">
        <v>27</v>
      </c>
      <c r="B37" s="12">
        <v>0</v>
      </c>
      <c r="C37" s="32">
        <v>0</v>
      </c>
      <c r="D37" s="13">
        <v>0</v>
      </c>
      <c r="E37" s="70">
        <f>D37-B37</f>
        <v>0</v>
      </c>
      <c r="F37" s="70">
        <f>D37-C37</f>
        <v>0</v>
      </c>
      <c r="G37" s="13">
        <v>0</v>
      </c>
      <c r="H37" s="14">
        <v>0</v>
      </c>
    </row>
    <row r="38" spans="1:8" s="1" customFormat="1" ht="64.5" hidden="1" customHeight="1" thickBot="1" x14ac:dyDescent="0.3">
      <c r="A38" s="15" t="s">
        <v>30</v>
      </c>
      <c r="B38" s="20"/>
      <c r="C38" s="29">
        <v>0</v>
      </c>
      <c r="D38" s="20">
        <v>0</v>
      </c>
      <c r="E38" s="35">
        <f>D38-B38</f>
        <v>0</v>
      </c>
      <c r="F38" s="35">
        <f>D38-C38</f>
        <v>0</v>
      </c>
      <c r="G38" s="20">
        <v>0</v>
      </c>
      <c r="H38" s="21">
        <v>0</v>
      </c>
    </row>
    <row r="39" spans="1:8" ht="40.5" customHeight="1" thickBot="1" x14ac:dyDescent="0.3">
      <c r="A39" s="6" t="s">
        <v>31</v>
      </c>
      <c r="B39" s="36">
        <f>B40</f>
        <v>231733.48</v>
      </c>
      <c r="C39" s="27">
        <f t="shared" ref="C39:H39" si="9">C40</f>
        <v>155932.32999999999</v>
      </c>
      <c r="D39" s="36">
        <f t="shared" si="9"/>
        <v>42783</v>
      </c>
      <c r="E39" s="36">
        <f t="shared" si="9"/>
        <v>-188950.48</v>
      </c>
      <c r="F39" s="36">
        <f t="shared" si="9"/>
        <v>-113149.32999999999</v>
      </c>
      <c r="G39" s="36">
        <f t="shared" si="9"/>
        <v>44810</v>
      </c>
      <c r="H39" s="78">
        <f t="shared" si="9"/>
        <v>64458</v>
      </c>
    </row>
    <row r="40" spans="1:8" s="1" customFormat="1" ht="54" customHeight="1" thickBot="1" x14ac:dyDescent="0.3">
      <c r="A40" s="15" t="s">
        <v>32</v>
      </c>
      <c r="B40" s="35">
        <v>231733.48</v>
      </c>
      <c r="C40" s="31">
        <v>155932.32999999999</v>
      </c>
      <c r="D40" s="35">
        <v>42783</v>
      </c>
      <c r="E40" s="35">
        <f>D40-B40</f>
        <v>-188950.48</v>
      </c>
      <c r="F40" s="35">
        <f>D40-C40</f>
        <v>-113149.32999999999</v>
      </c>
      <c r="G40" s="35">
        <v>44810</v>
      </c>
      <c r="H40" s="77">
        <v>64458</v>
      </c>
    </row>
    <row r="41" spans="1:8" ht="36" customHeight="1" thickBot="1" x14ac:dyDescent="0.3">
      <c r="A41" s="6" t="s">
        <v>33</v>
      </c>
      <c r="B41" s="36">
        <f>B42</f>
        <v>38653.75</v>
      </c>
      <c r="C41" s="27">
        <f t="shared" ref="C41:H41" si="10">C42</f>
        <v>44140.764490000001</v>
      </c>
      <c r="D41" s="36">
        <f t="shared" si="10"/>
        <v>34264.81</v>
      </c>
      <c r="E41" s="36">
        <f>E42</f>
        <v>-4388.9400000000023</v>
      </c>
      <c r="F41" s="36">
        <f t="shared" si="10"/>
        <v>-9875.9544900000037</v>
      </c>
      <c r="G41" s="36">
        <f t="shared" si="10"/>
        <v>32365.8</v>
      </c>
      <c r="H41" s="78">
        <f t="shared" si="10"/>
        <v>32536.12</v>
      </c>
    </row>
    <row r="42" spans="1:8" s="1" customFormat="1" ht="57" customHeight="1" thickBot="1" x14ac:dyDescent="0.3">
      <c r="A42" s="15" t="s">
        <v>34</v>
      </c>
      <c r="B42" s="35">
        <v>38653.75</v>
      </c>
      <c r="C42" s="31">
        <v>44140.764490000001</v>
      </c>
      <c r="D42" s="35">
        <v>34264.81</v>
      </c>
      <c r="E42" s="35">
        <f>D42-B42</f>
        <v>-4388.9400000000023</v>
      </c>
      <c r="F42" s="35">
        <f>D42-C42</f>
        <v>-9875.9544900000037</v>
      </c>
      <c r="G42" s="35">
        <v>32365.8</v>
      </c>
      <c r="H42" s="77">
        <v>32536.12</v>
      </c>
    </row>
    <row r="43" spans="1:8" ht="50.25" customHeight="1" thickBot="1" x14ac:dyDescent="0.3">
      <c r="A43" s="6" t="s">
        <v>35</v>
      </c>
      <c r="B43" s="36">
        <f>B44</f>
        <v>2500</v>
      </c>
      <c r="C43" s="27">
        <f t="shared" ref="C43:H43" si="11">C44</f>
        <v>3642</v>
      </c>
      <c r="D43" s="36">
        <f t="shared" si="11"/>
        <v>4475</v>
      </c>
      <c r="E43" s="36">
        <f>E44</f>
        <v>1975</v>
      </c>
      <c r="F43" s="36">
        <f t="shared" si="11"/>
        <v>833</v>
      </c>
      <c r="G43" s="36">
        <f t="shared" si="11"/>
        <v>2675</v>
      </c>
      <c r="H43" s="78">
        <f t="shared" si="11"/>
        <v>2675</v>
      </c>
    </row>
    <row r="44" spans="1:8" s="1" customFormat="1" ht="52.5" customHeight="1" thickBot="1" x14ac:dyDescent="0.3">
      <c r="A44" s="15" t="s">
        <v>36</v>
      </c>
      <c r="B44" s="35">
        <v>2500</v>
      </c>
      <c r="C44" s="31">
        <v>3642</v>
      </c>
      <c r="D44" s="35">
        <v>4475</v>
      </c>
      <c r="E44" s="35">
        <f>D44-B44</f>
        <v>1975</v>
      </c>
      <c r="F44" s="35">
        <f>D44-C44</f>
        <v>833</v>
      </c>
      <c r="G44" s="35">
        <v>2675</v>
      </c>
      <c r="H44" s="77">
        <v>2675</v>
      </c>
    </row>
    <row r="45" spans="1:8" ht="51" customHeight="1" thickBot="1" x14ac:dyDescent="0.3">
      <c r="A45" s="6" t="s">
        <v>37</v>
      </c>
      <c r="B45" s="36">
        <f>B46</f>
        <v>599.94000000000005</v>
      </c>
      <c r="C45" s="27">
        <f t="shared" ref="C45:H45" si="12">C46</f>
        <v>1350</v>
      </c>
      <c r="D45" s="36">
        <f t="shared" si="12"/>
        <v>900</v>
      </c>
      <c r="E45" s="36">
        <f t="shared" si="12"/>
        <v>300.05999999999995</v>
      </c>
      <c r="F45" s="36">
        <f t="shared" si="12"/>
        <v>-450</v>
      </c>
      <c r="G45" s="36">
        <f t="shared" si="12"/>
        <v>600</v>
      </c>
      <c r="H45" s="78">
        <f t="shared" si="12"/>
        <v>600</v>
      </c>
    </row>
    <row r="46" spans="1:8" s="1" customFormat="1" ht="51" customHeight="1" thickBot="1" x14ac:dyDescent="0.3">
      <c r="A46" s="17" t="s">
        <v>38</v>
      </c>
      <c r="B46" s="37">
        <v>599.94000000000005</v>
      </c>
      <c r="C46" s="31">
        <v>1350</v>
      </c>
      <c r="D46" s="37">
        <v>900</v>
      </c>
      <c r="E46" s="37">
        <f>D46-B46</f>
        <v>300.05999999999995</v>
      </c>
      <c r="F46" s="37">
        <f>D46-C46</f>
        <v>-450</v>
      </c>
      <c r="G46" s="37">
        <v>600</v>
      </c>
      <c r="H46" s="81">
        <v>600</v>
      </c>
    </row>
    <row r="47" spans="1:8" ht="42" customHeight="1" thickBot="1" x14ac:dyDescent="0.3">
      <c r="A47" s="6" t="s">
        <v>39</v>
      </c>
      <c r="B47" s="36">
        <f t="shared" ref="B47:H47" si="13">B49+B50+B48</f>
        <v>48906.26</v>
      </c>
      <c r="C47" s="27">
        <f t="shared" si="13"/>
        <v>35729.621910000002</v>
      </c>
      <c r="D47" s="36">
        <f t="shared" si="13"/>
        <v>150487.98000000001</v>
      </c>
      <c r="E47" s="36">
        <f t="shared" si="13"/>
        <v>101581.72</v>
      </c>
      <c r="F47" s="36">
        <f t="shared" si="13"/>
        <v>114758.35809000001</v>
      </c>
      <c r="G47" s="36">
        <f t="shared" si="13"/>
        <v>35431.32</v>
      </c>
      <c r="H47" s="36">
        <f t="shared" si="13"/>
        <v>37181.14</v>
      </c>
    </row>
    <row r="48" spans="1:8" ht="42" customHeight="1" thickBot="1" x14ac:dyDescent="0.3">
      <c r="A48" s="15" t="s">
        <v>55</v>
      </c>
      <c r="B48" s="38">
        <v>15</v>
      </c>
      <c r="C48" s="31">
        <v>500</v>
      </c>
      <c r="D48" s="38">
        <v>500</v>
      </c>
      <c r="E48" s="38">
        <f>D48-B48</f>
        <v>485</v>
      </c>
      <c r="F48" s="38">
        <f>D48-C48</f>
        <v>0</v>
      </c>
      <c r="G48" s="38">
        <v>500</v>
      </c>
      <c r="H48" s="82">
        <v>500</v>
      </c>
    </row>
    <row r="49" spans="1:8" s="1" customFormat="1" ht="42" customHeight="1" thickBot="1" x14ac:dyDescent="0.3">
      <c r="A49" s="15" t="s">
        <v>40</v>
      </c>
      <c r="B49" s="35">
        <v>7082.32</v>
      </c>
      <c r="C49" s="31">
        <v>9446</v>
      </c>
      <c r="D49" s="35">
        <v>12972.5</v>
      </c>
      <c r="E49" s="35">
        <f>D49-B49</f>
        <v>5890.18</v>
      </c>
      <c r="F49" s="35">
        <f>D49-C49</f>
        <v>3526.5</v>
      </c>
      <c r="G49" s="35">
        <v>12995.5</v>
      </c>
      <c r="H49" s="77">
        <v>13055.3</v>
      </c>
    </row>
    <row r="50" spans="1:8" s="1" customFormat="1" ht="45.75" customHeight="1" thickBot="1" x14ac:dyDescent="0.3">
      <c r="A50" s="15" t="s">
        <v>41</v>
      </c>
      <c r="B50" s="35">
        <v>41808.94</v>
      </c>
      <c r="C50" s="31">
        <v>25783.621910000002</v>
      </c>
      <c r="D50" s="35">
        <v>137015.48000000001</v>
      </c>
      <c r="E50" s="35">
        <f>D50-B50</f>
        <v>95206.540000000008</v>
      </c>
      <c r="F50" s="35">
        <f>D50-C50</f>
        <v>111231.85809000001</v>
      </c>
      <c r="G50" s="35">
        <v>21935.82</v>
      </c>
      <c r="H50" s="77">
        <v>23625.84</v>
      </c>
    </row>
    <row r="51" spans="1:8" ht="53.25" customHeight="1" thickBot="1" x14ac:dyDescent="0.3">
      <c r="A51" s="6" t="s">
        <v>42</v>
      </c>
      <c r="B51" s="36">
        <f>B52</f>
        <v>85.5</v>
      </c>
      <c r="C51" s="27">
        <f t="shared" ref="C51:H51" si="14">C52</f>
        <v>70</v>
      </c>
      <c r="D51" s="36">
        <f t="shared" si="14"/>
        <v>70</v>
      </c>
      <c r="E51" s="36">
        <f t="shared" si="14"/>
        <v>-15.5</v>
      </c>
      <c r="F51" s="36">
        <f t="shared" si="14"/>
        <v>0</v>
      </c>
      <c r="G51" s="36">
        <f t="shared" si="14"/>
        <v>70</v>
      </c>
      <c r="H51" s="78">
        <f t="shared" si="14"/>
        <v>70</v>
      </c>
    </row>
    <row r="52" spans="1:8" s="1" customFormat="1" ht="53.25" customHeight="1" thickBot="1" x14ac:dyDescent="0.3">
      <c r="A52" s="15" t="s">
        <v>43</v>
      </c>
      <c r="B52" s="35">
        <v>85.5</v>
      </c>
      <c r="C52" s="29">
        <v>70</v>
      </c>
      <c r="D52" s="35">
        <v>70</v>
      </c>
      <c r="E52" s="35">
        <f>D52-B52</f>
        <v>-15.5</v>
      </c>
      <c r="F52" s="35">
        <f>D52-C52</f>
        <v>0</v>
      </c>
      <c r="G52" s="35">
        <v>70</v>
      </c>
      <c r="H52" s="77">
        <v>70</v>
      </c>
    </row>
    <row r="53" spans="1:8" ht="75" customHeight="1" thickBot="1" x14ac:dyDescent="0.3">
      <c r="A53" s="6" t="s">
        <v>44</v>
      </c>
      <c r="B53" s="36">
        <f>B54+B55</f>
        <v>2429.91</v>
      </c>
      <c r="C53" s="27">
        <f t="shared" ref="C53:H53" si="15">C54+C55</f>
        <v>2255.5911099999998</v>
      </c>
      <c r="D53" s="36">
        <f t="shared" si="15"/>
        <v>680</v>
      </c>
      <c r="E53" s="36">
        <f>E54+E55</f>
        <v>-1749.9099999999999</v>
      </c>
      <c r="F53" s="36">
        <f>F54+F55</f>
        <v>-1575.5911099999998</v>
      </c>
      <c r="G53" s="36">
        <f t="shared" si="15"/>
        <v>680</v>
      </c>
      <c r="H53" s="78">
        <f t="shared" si="15"/>
        <v>680</v>
      </c>
    </row>
    <row r="54" spans="1:8" ht="44.25" customHeight="1" thickBot="1" x14ac:dyDescent="0.3">
      <c r="A54" s="15" t="s">
        <v>45</v>
      </c>
      <c r="B54" s="35">
        <v>100</v>
      </c>
      <c r="C54" s="29">
        <v>100</v>
      </c>
      <c r="D54" s="35">
        <v>50</v>
      </c>
      <c r="E54" s="35">
        <f>D54-B54</f>
        <v>-50</v>
      </c>
      <c r="F54" s="35">
        <f>D54-C54</f>
        <v>-50</v>
      </c>
      <c r="G54" s="35">
        <v>50</v>
      </c>
      <c r="H54" s="77">
        <v>50</v>
      </c>
    </row>
    <row r="55" spans="1:8" s="1" customFormat="1" ht="79.5" customHeight="1" thickBot="1" x14ac:dyDescent="0.3">
      <c r="A55" s="15" t="s">
        <v>46</v>
      </c>
      <c r="B55" s="35">
        <v>2329.91</v>
      </c>
      <c r="C55" s="31">
        <v>2155.5911099999998</v>
      </c>
      <c r="D55" s="35">
        <v>630</v>
      </c>
      <c r="E55" s="35">
        <f>D55-B55</f>
        <v>-1699.9099999999999</v>
      </c>
      <c r="F55" s="35">
        <f>D55-C55</f>
        <v>-1525.5911099999998</v>
      </c>
      <c r="G55" s="35">
        <v>630</v>
      </c>
      <c r="H55" s="77">
        <v>630</v>
      </c>
    </row>
    <row r="56" spans="1:8" ht="45" customHeight="1" thickBot="1" x14ac:dyDescent="0.3">
      <c r="A56" s="6" t="s">
        <v>47</v>
      </c>
      <c r="B56" s="36">
        <f t="shared" ref="B56:H56" si="16">B57+B58</f>
        <v>42702.17</v>
      </c>
      <c r="C56" s="27">
        <f t="shared" si="16"/>
        <v>143246.35954</v>
      </c>
      <c r="D56" s="36">
        <f t="shared" si="16"/>
        <v>1970</v>
      </c>
      <c r="E56" s="36">
        <f>E57+E58</f>
        <v>-40732.17</v>
      </c>
      <c r="F56" s="36">
        <f t="shared" si="16"/>
        <v>-141276.35954</v>
      </c>
      <c r="G56" s="36">
        <f t="shared" si="16"/>
        <v>27888.67</v>
      </c>
      <c r="H56" s="78">
        <f t="shared" si="16"/>
        <v>27888.67</v>
      </c>
    </row>
    <row r="57" spans="1:8" s="1" customFormat="1" ht="57" customHeight="1" thickBot="1" x14ac:dyDescent="0.3">
      <c r="A57" s="15" t="s">
        <v>48</v>
      </c>
      <c r="B57" s="35">
        <v>19440.189999999999</v>
      </c>
      <c r="C57" s="31">
        <v>27432.642479999999</v>
      </c>
      <c r="D57" s="35">
        <v>850</v>
      </c>
      <c r="E57" s="35">
        <f>D57-B57</f>
        <v>-18590.189999999999</v>
      </c>
      <c r="F57" s="35">
        <f>D57-C57</f>
        <v>-26582.642479999999</v>
      </c>
      <c r="G57" s="35">
        <v>27268.67</v>
      </c>
      <c r="H57" s="35">
        <v>27268.67</v>
      </c>
    </row>
    <row r="58" spans="1:8" s="1" customFormat="1" ht="45" customHeight="1" thickBot="1" x14ac:dyDescent="0.3">
      <c r="A58" s="15" t="s">
        <v>49</v>
      </c>
      <c r="B58" s="35">
        <v>23261.98</v>
      </c>
      <c r="C58" s="31">
        <v>115813.71706</v>
      </c>
      <c r="D58" s="35">
        <v>1120</v>
      </c>
      <c r="E58" s="35">
        <f>D58-B58</f>
        <v>-22141.98</v>
      </c>
      <c r="F58" s="35">
        <f>D58-C58</f>
        <v>-114693.71706</v>
      </c>
      <c r="G58" s="35">
        <v>620</v>
      </c>
      <c r="H58" s="77">
        <v>620</v>
      </c>
    </row>
    <row r="59" spans="1:8" ht="31.5" customHeight="1" thickBot="1" x14ac:dyDescent="0.3">
      <c r="A59" s="6" t="s">
        <v>0</v>
      </c>
      <c r="B59" s="36">
        <f>SUM(B60)</f>
        <v>46.33</v>
      </c>
      <c r="C59" s="27">
        <f t="shared" ref="C59:H59" si="17">SUM(C60)</f>
        <v>117</v>
      </c>
      <c r="D59" s="36">
        <f t="shared" si="17"/>
        <v>48</v>
      </c>
      <c r="E59" s="36">
        <f t="shared" si="17"/>
        <v>1.6700000000000017</v>
      </c>
      <c r="F59" s="36">
        <f t="shared" si="17"/>
        <v>-69</v>
      </c>
      <c r="G59" s="36">
        <f t="shared" si="17"/>
        <v>49</v>
      </c>
      <c r="H59" s="78">
        <f t="shared" si="17"/>
        <v>61</v>
      </c>
    </row>
    <row r="60" spans="1:8" s="1" customFormat="1" ht="42" customHeight="1" thickBot="1" x14ac:dyDescent="0.3">
      <c r="A60" s="39" t="s">
        <v>1</v>
      </c>
      <c r="B60" s="40">
        <v>46.33</v>
      </c>
      <c r="C60" s="30">
        <v>117</v>
      </c>
      <c r="D60" s="40">
        <v>48</v>
      </c>
      <c r="E60" s="40">
        <f>D60-B60</f>
        <v>1.6700000000000017</v>
      </c>
      <c r="F60" s="40">
        <f>D60-C60</f>
        <v>-69</v>
      </c>
      <c r="G60" s="40">
        <v>49</v>
      </c>
      <c r="H60" s="83">
        <v>61</v>
      </c>
    </row>
    <row r="61" spans="1:8" ht="45" customHeight="1" x14ac:dyDescent="0.25">
      <c r="A61" s="41" t="s">
        <v>64</v>
      </c>
      <c r="B61" s="43">
        <v>263090.56</v>
      </c>
      <c r="C61" s="44">
        <v>317389.33</v>
      </c>
      <c r="D61" s="45">
        <v>337846.33</v>
      </c>
      <c r="E61" s="40">
        <f>D61-B61</f>
        <v>74755.770000000019</v>
      </c>
      <c r="F61" s="40">
        <f>E61-C61</f>
        <v>-242633.56</v>
      </c>
      <c r="G61" s="44">
        <v>305365.40000000002</v>
      </c>
      <c r="H61" s="44">
        <v>309286.92</v>
      </c>
    </row>
    <row r="62" spans="1:8" ht="45" customHeight="1" x14ac:dyDescent="0.25">
      <c r="A62" s="42" t="s">
        <v>65</v>
      </c>
      <c r="B62" s="47">
        <v>1888483.26</v>
      </c>
      <c r="C62" s="46">
        <f>C61+C7</f>
        <v>2063378.0970900003</v>
      </c>
      <c r="D62" s="46">
        <f t="shared" ref="D62:H62" si="18">D61+D7</f>
        <v>1982726.0700000003</v>
      </c>
      <c r="E62" s="73">
        <f t="shared" si="18"/>
        <v>94245.800000000163</v>
      </c>
      <c r="F62" s="73">
        <f t="shared" si="18"/>
        <v>-343742.58708999993</v>
      </c>
      <c r="G62" s="46">
        <f t="shared" si="18"/>
        <v>1752222.7600000002</v>
      </c>
      <c r="H62" s="46">
        <f t="shared" si="18"/>
        <v>1849621.84</v>
      </c>
    </row>
    <row r="63" spans="1:8" ht="45" customHeight="1" x14ac:dyDescent="0.25">
      <c r="B63" s="34"/>
    </row>
    <row r="64" spans="1:8" ht="45" customHeight="1" x14ac:dyDescent="0.25">
      <c r="B64" s="34"/>
    </row>
  </sheetData>
  <mergeCells count="20">
    <mergeCell ref="F9:F10"/>
    <mergeCell ref="G9:G10"/>
    <mergeCell ref="H9:H10"/>
    <mergeCell ref="A9:A10"/>
    <mergeCell ref="B9:B10"/>
    <mergeCell ref="C9:C10"/>
    <mergeCell ref="D9:D10"/>
    <mergeCell ref="E9:E10"/>
    <mergeCell ref="A1:I1"/>
    <mergeCell ref="A2:I2"/>
    <mergeCell ref="A3:H3"/>
    <mergeCell ref="A4:H4"/>
    <mergeCell ref="A5:A6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scale="75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без расшифровки</vt:lpstr>
      <vt:lpstr>Лист2</vt:lpstr>
      <vt:lpstr>Лист3</vt:lpstr>
      <vt:lpstr>'без расшифровки'!Область_печати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2024-11-10T23:23:05Z</dcterms:modified>
</cp:coreProperties>
</file>