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без расшифровки" sheetId="4" r:id="rId1"/>
    <sheet name="без расшифровки (2)" sheetId="5" r:id="rId2"/>
  </sheets>
  <definedNames>
    <definedName name="_xlnm.Print_Area" localSheetId="0">'без расшифровки'!$A$1:$H$59</definedName>
    <definedName name="_xlnm.Print_Area" localSheetId="1">'без расшифровки (2)'!$A$1:$H$62</definedName>
  </definedNames>
  <calcPr calcId="145621" iterateDelta="1E-4"/>
</workbook>
</file>

<file path=xl/calcChain.xml><?xml version="1.0" encoding="utf-8"?>
<calcChain xmlns="http://schemas.openxmlformats.org/spreadsheetml/2006/main">
  <c r="E7" i="5" l="1"/>
  <c r="F60" i="5"/>
  <c r="G60" i="5"/>
  <c r="F9" i="5"/>
  <c r="G9" i="5"/>
  <c r="F11" i="5"/>
  <c r="G11" i="5"/>
  <c r="F12" i="5"/>
  <c r="G12" i="5"/>
  <c r="G59" i="5"/>
  <c r="F59" i="5"/>
  <c r="C58" i="5"/>
  <c r="G57" i="5"/>
  <c r="F57" i="5"/>
  <c r="G56" i="5"/>
  <c r="F56" i="5"/>
  <c r="G54" i="5"/>
  <c r="F54" i="5"/>
  <c r="G53" i="5"/>
  <c r="F53" i="5"/>
  <c r="F52" i="5"/>
  <c r="C52" i="5"/>
  <c r="G51" i="5"/>
  <c r="F51" i="5"/>
  <c r="E50" i="5"/>
  <c r="D50" i="5"/>
  <c r="C50" i="5"/>
  <c r="G49" i="5"/>
  <c r="F49" i="5"/>
  <c r="G48" i="5"/>
  <c r="F48" i="5"/>
  <c r="F47" i="5"/>
  <c r="D46" i="5"/>
  <c r="F46" i="5" s="1"/>
  <c r="C46" i="5"/>
  <c r="G46" i="5" s="1"/>
  <c r="G45" i="5"/>
  <c r="F45" i="5"/>
  <c r="F44" i="5"/>
  <c r="D44" i="5"/>
  <c r="C44" i="5"/>
  <c r="G43" i="5"/>
  <c r="F43" i="5"/>
  <c r="C42" i="5"/>
  <c r="G41" i="5"/>
  <c r="F41" i="5"/>
  <c r="G39" i="5"/>
  <c r="F39" i="5"/>
  <c r="E38" i="5"/>
  <c r="D38" i="5"/>
  <c r="C38" i="5"/>
  <c r="F37" i="5"/>
  <c r="G34" i="5"/>
  <c r="F34" i="5"/>
  <c r="G33" i="5"/>
  <c r="F33" i="5"/>
  <c r="G32" i="5"/>
  <c r="C32" i="5"/>
  <c r="G31" i="5"/>
  <c r="F31" i="5"/>
  <c r="G30" i="5"/>
  <c r="F30" i="5"/>
  <c r="G29" i="5"/>
  <c r="F29" i="5"/>
  <c r="G28" i="5"/>
  <c r="F28" i="5"/>
  <c r="G27" i="5"/>
  <c r="F27" i="5"/>
  <c r="G25" i="5"/>
  <c r="F25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D7" i="5"/>
  <c r="D61" i="5" s="1"/>
  <c r="G16" i="5"/>
  <c r="G15" i="5"/>
  <c r="F15" i="5"/>
  <c r="G14" i="5"/>
  <c r="F14" i="5"/>
  <c r="D13" i="5"/>
  <c r="C13" i="5"/>
  <c r="F8" i="5"/>
  <c r="G54" i="4"/>
  <c r="G55" i="5" l="1"/>
  <c r="C7" i="5"/>
  <c r="C61" i="5" s="1"/>
  <c r="F13" i="5"/>
  <c r="F16" i="5"/>
  <c r="G38" i="5"/>
  <c r="G24" i="5"/>
  <c r="G52" i="5"/>
  <c r="F24" i="5"/>
  <c r="F40" i="5"/>
  <c r="G44" i="5"/>
  <c r="G50" i="5"/>
  <c r="F58" i="5"/>
  <c r="G42" i="5"/>
  <c r="G8" i="5"/>
  <c r="G13" i="5"/>
  <c r="F26" i="5"/>
  <c r="F38" i="5"/>
  <c r="F32" i="5"/>
  <c r="G26" i="5"/>
  <c r="G40" i="5"/>
  <c r="G58" i="5"/>
  <c r="F42" i="5"/>
  <c r="F50" i="5"/>
  <c r="F55" i="5"/>
  <c r="G7" i="5" l="1"/>
  <c r="E61" i="5"/>
  <c r="F7" i="5"/>
  <c r="G61" i="5" l="1"/>
  <c r="F61" i="5"/>
  <c r="G21" i="4" l="1"/>
  <c r="G56" i="4" l="1"/>
  <c r="G55" i="4"/>
  <c r="G52" i="4"/>
  <c r="G49" i="4"/>
  <c r="G46" i="4"/>
  <c r="G45" i="4"/>
  <c r="G43" i="4"/>
  <c r="G42" i="4"/>
  <c r="G41" i="4"/>
  <c r="G40" i="4"/>
  <c r="G39" i="4"/>
  <c r="G38" i="4"/>
  <c r="F37" i="4"/>
  <c r="G33" i="4"/>
  <c r="F33" i="4"/>
  <c r="F32" i="4"/>
  <c r="G32" i="4"/>
  <c r="G31" i="4"/>
  <c r="F31" i="4"/>
  <c r="F30" i="4"/>
  <c r="G30" i="4"/>
  <c r="F29" i="4"/>
  <c r="G29" i="4"/>
  <c r="F28" i="4"/>
  <c r="G28" i="4"/>
  <c r="G27" i="4"/>
  <c r="F27" i="4"/>
  <c r="G13" i="4"/>
  <c r="F13" i="4"/>
  <c r="F12" i="4"/>
  <c r="G12" i="4"/>
  <c r="F17" i="4"/>
  <c r="G16" i="4"/>
  <c r="F16" i="4"/>
  <c r="G17" i="4"/>
  <c r="G20" i="4"/>
  <c r="G22" i="4"/>
  <c r="F22" i="4"/>
  <c r="G23" i="4"/>
  <c r="G44" i="4" l="1"/>
  <c r="G48" i="4"/>
  <c r="G50" i="4"/>
  <c r="G51" i="4"/>
  <c r="G53" i="4"/>
  <c r="G57" i="4"/>
  <c r="G58" i="4"/>
  <c r="G59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42" i="4"/>
  <c r="F43" i="4"/>
  <c r="F41" i="4"/>
  <c r="F40" i="4"/>
  <c r="F39" i="4"/>
  <c r="F38" i="4"/>
  <c r="G26" i="4"/>
  <c r="F26" i="4"/>
  <c r="F24" i="4"/>
  <c r="E26" i="4"/>
  <c r="G25" i="4"/>
  <c r="F25" i="4"/>
  <c r="G24" i="4"/>
  <c r="F23" i="4"/>
  <c r="F21" i="4"/>
  <c r="F20" i="4"/>
  <c r="F14" i="4"/>
  <c r="G14" i="4"/>
  <c r="G11" i="4"/>
  <c r="F11" i="4"/>
  <c r="G9" i="4"/>
  <c r="F9" i="4"/>
  <c r="G8" i="4"/>
  <c r="F8" i="4"/>
  <c r="G7" i="4"/>
  <c r="F7" i="4"/>
  <c r="G61" i="4" l="1"/>
  <c r="F61" i="4"/>
  <c r="D61" i="4"/>
  <c r="E61" i="4"/>
  <c r="C61" i="4"/>
  <c r="D46" i="4" l="1"/>
  <c r="E46" i="4"/>
  <c r="C46" i="4"/>
  <c r="G34" i="4"/>
  <c r="F34" i="4"/>
  <c r="G18" i="4"/>
  <c r="G19" i="4"/>
  <c r="F18" i="4"/>
  <c r="F19" i="4"/>
  <c r="G15" i="4"/>
  <c r="F15" i="4"/>
  <c r="D13" i="4"/>
  <c r="E13" i="4"/>
  <c r="C13" i="4"/>
  <c r="C26" i="4" l="1"/>
  <c r="E44" i="4"/>
  <c r="D58" i="4"/>
  <c r="C58" i="4"/>
  <c r="D50" i="4"/>
  <c r="C50" i="4"/>
  <c r="D44" i="4"/>
  <c r="C44" i="4"/>
  <c r="D42" i="4"/>
  <c r="C42" i="4"/>
  <c r="D40" i="4"/>
  <c r="C40" i="4"/>
  <c r="D38" i="4"/>
  <c r="C38" i="4"/>
  <c r="D24" i="4"/>
  <c r="C24" i="4"/>
  <c r="E58" i="4" l="1"/>
  <c r="E55" i="4"/>
  <c r="E50" i="4"/>
  <c r="D32" i="4"/>
  <c r="E24" i="4"/>
  <c r="E38" i="4"/>
  <c r="D52" i="4"/>
  <c r="E8" i="4"/>
  <c r="E42" i="4"/>
  <c r="E52" i="4"/>
  <c r="C16" i="4"/>
  <c r="E40" i="4"/>
  <c r="C32" i="4"/>
  <c r="C55" i="4"/>
  <c r="E16" i="4"/>
  <c r="D26" i="4"/>
  <c r="C8" i="4"/>
  <c r="D8" i="4"/>
  <c r="D16" i="4"/>
  <c r="C52" i="4"/>
  <c r="D55" i="4"/>
  <c r="E32" i="4" l="1"/>
  <c r="D7" i="4"/>
  <c r="C7" i="4"/>
  <c r="E7" i="4" l="1"/>
</calcChain>
</file>

<file path=xl/sharedStrings.xml><?xml version="1.0" encoding="utf-8"?>
<sst xmlns="http://schemas.openxmlformats.org/spreadsheetml/2006/main" count="258" uniqueCount="131">
  <si>
    <t>Муниципальная программа "Нет наркотикам" на 2021 - 2027 годы</t>
  </si>
  <si>
    <t>Мероприятия муниципальной программы "Нет наркотикам" на 2021-2027 годы.</t>
  </si>
  <si>
    <t xml:space="preserve">   тыс. руб.</t>
  </si>
  <si>
    <t>Муниципальные программы Лесозаводского городского округа - всего</t>
  </si>
  <si>
    <t>Муниципальная программа "Развитие образования Лесозаводского городского округа"</t>
  </si>
  <si>
    <t>Подпрограмма "Развитие системы дошкольного образования Лесозаводского городского округа"</t>
  </si>
  <si>
    <t>Подпрограмма "Развитие системы общего образования Лесозаводского городского округа"</t>
  </si>
  <si>
    <t>Подпрограмма "Развитие системы дополнительного образования, отдыха, оздоровления и занятости детей и подростков Лесозаводского городского округа"</t>
  </si>
  <si>
    <t xml:space="preserve">Муниципальная программа "Энергосбережение и повышение энергетической эффективности в Лесозаводском городском округе" </t>
  </si>
  <si>
    <t>Подпрограмма "Повышение энергетической эффективности в Лесозаводском городском округе"</t>
  </si>
  <si>
    <t>Подпрограмма "Развитие наружного освещения Лесозаводского городского округа "</t>
  </si>
  <si>
    <t>Уличное освещение</t>
  </si>
  <si>
    <t xml:space="preserve">Муниципальная программа "Обеспечение доступными и качественными услугами жилищно-коммунального комплекса населения Лесозаводского городского округа" </t>
  </si>
  <si>
    <t>Подпрограмма "Обеспечение населения Лесозаводского городского округа чистой питьевой водой"</t>
  </si>
  <si>
    <t>Подпрограмма "Капитальный ремонт жилищного фонда на территории Лесозаводского городского округа"</t>
  </si>
  <si>
    <t>Мероприятия муниципальной программы "Обеспечение доступными и качественными услугами жилищно-коммунального комплекса населения Лесозаводского городского округа"</t>
  </si>
  <si>
    <t>Муниципальная программа "Развитие культуры на территории Лесозаводского городского округа" на 2021 - 2027 годы</t>
  </si>
  <si>
    <t>Подпрограмма "Обеспечение деятельности муниципальных учреждений культуры, муниципальных образовательных учреждений в сфере культуры" на 2021 - 2027 годы</t>
  </si>
  <si>
    <t>Муниципальная программа "Обеспечение доступным жильём отдельных категорий граждан и стимулирование развития жилищного строительства на территории Лесозаводского городского округа"</t>
  </si>
  <si>
    <t>Подпрограмма "Обеспечение земельных участков, предоставляемых на бесплатной основе гражданам, имеющим трёх и более детей, под строительство индивидуальных жилых домов, инженерной и транспортной инфраструктурой</t>
  </si>
  <si>
    <t>Подпрограмма "Обеспечение жильем молодых семей Лесозаводского городского округа"</t>
  </si>
  <si>
    <t>Подпрограмма "О переселении граждан из аварийного жилищного фонда Лесозаводского городского округа на 2019-2025 годы"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</si>
  <si>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Лесозаводского городского округа"</t>
  </si>
  <si>
    <t>Подпрограмма "Обеспечение безопасности жизнедеятельности населения Лесозаводского городского округа"</t>
  </si>
  <si>
    <t>Мероприятия в области гражданской обороны, предупреждения и ликвидации чрезвычайных ситуаций и безопасности людей на водных объектах</t>
  </si>
  <si>
    <t>Подпрограмма "Профилактика экстремизма и терроризма, минимизация последствий проявлений экстремизма и терроризма на территории Лесозаводского городского округа"</t>
  </si>
  <si>
    <t>Подпрограмма " Защита от наводнений населённых пунктов Лесозаводского городского округа"</t>
  </si>
  <si>
    <t>Мероприятия муниципальной программы "Защита населения и территории Лесозаводского городского округа от чрезвычайных ситуаций, обеспечение пожарной безопасности и безопасности людей на водных объектах Лесозаводского городского округа"</t>
  </si>
  <si>
    <t>Муниципальная программа "Модернизация дорожной сети Лесозаводского городского округа"</t>
  </si>
  <si>
    <t>Мероприятия муниципальной программы "Модернизация дорожной сети Лесозаводского городского округа"</t>
  </si>
  <si>
    <t>Муниципальная программа "Развитие физической культуры и спорта на территории Лесозаводского городского округа"</t>
  </si>
  <si>
    <t>Мероприятия муниципальной программы Лесозаводского городского округа "Развитие физической культуры и спорта на территории Лесозаводского городского округа"</t>
  </si>
  <si>
    <t xml:space="preserve">Муниципальная программа "Обращение с твердыми коммунальными отходами в Лесозаводском городском округе" </t>
  </si>
  <si>
    <t xml:space="preserve">Мероприятия муниципальной программы "Обращение с твердыми коммунальными отходами в Лесозаводском городском округе" </t>
  </si>
  <si>
    <t>Муниципальная программа "Информатизация Лесозаводского городского округа" на 2021-2027 годы</t>
  </si>
  <si>
    <t>Мероприятия муниципальной программы "Информатизация Лесозаводского городского округа" на 2021-2027 годы</t>
  </si>
  <si>
    <t>Муниципальная программа "Экономическое развитие Лесозаводского городского округа"</t>
  </si>
  <si>
    <t>Подпрограмма "Управление муниципальными финансами Лесозаводского городского округа"</t>
  </si>
  <si>
    <t>Подпрограмма "Управление имуществом, находящимся в собственности и ведении Лесозаводского городского округа"</t>
  </si>
  <si>
    <t>Муниципальная программа "Развитие муниципальной службы в администрации Лесозаводского городского округа"</t>
  </si>
  <si>
    <t>Мероприятия муниципальной программы "Развитие муниципальной службы в администрации Лесозаводского городского округа"</t>
  </si>
  <si>
    <t>Муниципальная программа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</si>
  <si>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Подпрограмма "Доступная среда на территории Лесозаводского городского округа"</t>
  </si>
  <si>
    <t>Мероприятия муниципальной программы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</si>
  <si>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Муниципальная программа "Формирование современной городской среды на территории Лесозаводского городского округа"</t>
  </si>
  <si>
    <t>Подпрограмма "Благоустройство дворовых территорий, территорий детских и спортивных площадок на территории Лесозаводского городского округа на 2019-2024 годы"</t>
  </si>
  <si>
    <t>Мероприятия муниципальной программы "Формирование современной городской среды на территории Лесозаводского городского округа"</t>
  </si>
  <si>
    <t>Подпрограмма "Организация обеспечения населения твёрдым топливом на территории Лесозаводского городского округа"</t>
  </si>
  <si>
    <t>Подпрограмма "Благоустройство Лесозаводского городского округа"</t>
  </si>
  <si>
    <t xml:space="preserve">Сведения о фактически произведенных расходах на реализацию муниципальных программ </t>
  </si>
  <si>
    <t xml:space="preserve">Код расхода по бюджетной классификации </t>
  </si>
  <si>
    <t>Первоначальный бюджет</t>
  </si>
  <si>
    <t>Уточненный бюджет</t>
  </si>
  <si>
    <t>Исполнение</t>
  </si>
  <si>
    <t>Процент исполнения от уточненного бюджета</t>
  </si>
  <si>
    <t>Процент отклонения по исполнению от первоначально утвержденного бюджета</t>
  </si>
  <si>
    <t xml:space="preserve"> Наименование показателя</t>
  </si>
  <si>
    <t>Пояснение по отклонениям по исполнению от первоначально утвержденного бюджета</t>
  </si>
  <si>
    <t>0200000000</t>
  </si>
  <si>
    <t>0210000000</t>
  </si>
  <si>
    <t>0220000000</t>
  </si>
  <si>
    <t>0230000000</t>
  </si>
  <si>
    <t>0300000000</t>
  </si>
  <si>
    <t>0380000000</t>
  </si>
  <si>
    <t>0390000000</t>
  </si>
  <si>
    <t>0400000000</t>
  </si>
  <si>
    <t>0410000000</t>
  </si>
  <si>
    <t>0440000000</t>
  </si>
  <si>
    <t>0450000000</t>
  </si>
  <si>
    <t>0460000000</t>
  </si>
  <si>
    <t>0490000000</t>
  </si>
  <si>
    <t>0500000000</t>
  </si>
  <si>
    <t>0590000000</t>
  </si>
  <si>
    <t>0600000000</t>
  </si>
  <si>
    <t>0610000000</t>
  </si>
  <si>
    <t>0620000000</t>
  </si>
  <si>
    <t>0630000000</t>
  </si>
  <si>
    <t>0640000000</t>
  </si>
  <si>
    <t>0650000000</t>
  </si>
  <si>
    <t>0700000000</t>
  </si>
  <si>
    <t>0710000000</t>
  </si>
  <si>
    <t>0720000000</t>
  </si>
  <si>
    <t>0790000000</t>
  </si>
  <si>
    <t>0800000000</t>
  </si>
  <si>
    <t>0890000000</t>
  </si>
  <si>
    <t>0900000000</t>
  </si>
  <si>
    <t>0990000000</t>
  </si>
  <si>
    <t>1000000000</t>
  </si>
  <si>
    <t>1090000000</t>
  </si>
  <si>
    <t>1190000000</t>
  </si>
  <si>
    <t>Подпрограмма "Развитие малого и среднегопредпринимательства на территори Лесозаводского городского округа"</t>
  </si>
  <si>
    <t>1200000000</t>
  </si>
  <si>
    <t>1220000000</t>
  </si>
  <si>
    <t>1230000000</t>
  </si>
  <si>
    <t>1240000000</t>
  </si>
  <si>
    <t>1400000000</t>
  </si>
  <si>
    <t>1490000000</t>
  </si>
  <si>
    <t>1500000000</t>
  </si>
  <si>
    <t>1510000000</t>
  </si>
  <si>
    <t>1590000000</t>
  </si>
  <si>
    <t>1600000000</t>
  </si>
  <si>
    <t>1610000000</t>
  </si>
  <si>
    <t>1690000000</t>
  </si>
  <si>
    <t>1700000000</t>
  </si>
  <si>
    <t>1790000000</t>
  </si>
  <si>
    <t xml:space="preserve">Непрограммные направления деятельности </t>
  </si>
  <si>
    <t>РАСХОДЫ - ВСЕГО</t>
  </si>
  <si>
    <t>Увеличены бюджетные ассигнования на возмещение недополученных доходов по продаже твердого топлива (дров) населению по государственным полномочиям</t>
  </si>
  <si>
    <t xml:space="preserve">Экономия по оплате процентных платежей по обслуживанию муниципального долга </t>
  </si>
  <si>
    <t>Увеличение бюджетных асигнований по причине увеличения МРОТ с 01.01.2022 и 01.07.2022, проведения индексации заработной платы</t>
  </si>
  <si>
    <t>Увеличение бюджетных асигнований по причине увеличения МРОТ с 01.01.2022 и 01.07.2022, проведения индексации заработной платы, отдельных государственных полномочий по обеспечению бесплатным питанием детей</t>
  </si>
  <si>
    <t>Увеличены бюджетные ассигнования для проведения капитального ремонта муниципального жилого фонда</t>
  </si>
  <si>
    <t>Экономия отпущенной электроэнергии, в связи с заменой части ламп на энергосберегаущие носители</t>
  </si>
  <si>
    <t>Сокращена субсидия на проектирование и (или) строительство, реконструкцию (модернизацию), капитальный ремонт объектов водопроводно – канализационного хозяйства за счет средств краевого бюджета</t>
  </si>
  <si>
    <t>МБУ ЖКХ</t>
  </si>
  <si>
    <t>Оплата производилась «по факту», на основании актов выполненных работ.</t>
  </si>
  <si>
    <t>Увеличены бюджетные ассигнования на для приобретения (строительства) жилья эконом-класса для молодых мемей</t>
  </si>
  <si>
    <t>Подпрограмма "Обеспечение жильем граждан, уволенных с воен-ной службы (службы), и приравненных к ним лиц</t>
  </si>
  <si>
    <t xml:space="preserve">Увеличены бюджетные ассигнования  на обеспечение жильем граждан, уволенных с военной службы </t>
  </si>
  <si>
    <t xml:space="preserve">Увеличены бюджетные ассигнования на  обеспечение жильем граждан, уволенных с военной службы </t>
  </si>
  <si>
    <t>Увеличены бюджетные ассигнования на обеспечение мероприятий по переселению граждан из аварийного жилищного фонда</t>
  </si>
  <si>
    <t xml:space="preserve">Увеличены бюджетные ассигнования на текущее содержание и ремонт уличной дорожной сети </t>
  </si>
  <si>
    <t>Увеличение  бюджетных ассигнований  на развитие спортивной инфраструктуры</t>
  </si>
  <si>
    <t>Увеличение  бюджетных ассигнований  на очистку земель, используемых под несанкционированные свалки</t>
  </si>
  <si>
    <t>Оплата производилась «по факту», на основании актов выполненных работ</t>
  </si>
  <si>
    <t>Увеличение бюджетных асигнований по причине увеличения МРОТ с 01.01.2022 и 01.07.2022, реализация проектов  инициативного бюджетирования по направлению «Твой проект»</t>
  </si>
  <si>
    <t>Сокращение бюджетных ассигнований на проектирование и (или) строительство, реконструкцию (модернизацию), капитальный ремонт объектов водопроводно – канализационного хозяйства за счет средств краевого бюджета</t>
  </si>
  <si>
    <t>Оплата производилась «по факту» предоставления документов  для оплаты</t>
  </si>
  <si>
    <t>Увеличены бюджетные ассигнования на  приобретения (строительства) жилья эконом-класса для молодых семей, на  обеспечение жильем граждан, уволенных с военной службы , переселение граждан из аварийного жилья</t>
  </si>
  <si>
    <t>1100000000</t>
  </si>
  <si>
    <t xml:space="preserve">Увеличение бюджетных асигнований по причине увеличения МРОТ с 01.01.2022 и 01.07.2022, индексации заработной платы, увеличение резервного фонда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</si>
</sst>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20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Font="1"/>
    <xf numFmtId="0" fontId="0" fillId="0" borderId="0" xfId="0" applyNumberFormat="1"/>
    <xf numFmtId="164" fontId="0" fillId="0" borderId="0" xfId="0" applyNumberFormat="1"/>
    <xf numFmtId="0" fontId="5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8" fillId="0" borderId="0" xfId="0" applyFont="1"/>
    <xf numFmtId="0" fontId="7" fillId="0" borderId="9" xfId="0" applyFont="1" applyBorder="1" applyAlignment="1">
      <alignment vertical="center" wrapText="1"/>
    </xf>
    <xf numFmtId="164" fontId="4" fillId="3" borderId="12" xfId="0" applyNumberFormat="1" applyFont="1" applyFill="1" applyBorder="1" applyAlignment="1">
      <alignment horizontal="center" vertical="center"/>
    </xf>
    <xf numFmtId="164" fontId="4" fillId="3" borderId="13" xfId="0" applyNumberFormat="1" applyFont="1" applyFill="1" applyBorder="1" applyAlignment="1">
      <alignment horizontal="center" vertical="center"/>
    </xf>
    <xf numFmtId="164" fontId="4" fillId="3" borderId="17" xfId="0" applyNumberFormat="1" applyFont="1" applyFill="1" applyBorder="1" applyAlignment="1">
      <alignment horizontal="center" vertical="center"/>
    </xf>
    <xf numFmtId="164" fontId="7" fillId="3" borderId="12" xfId="0" applyNumberFormat="1" applyFont="1" applyFill="1" applyBorder="1" applyAlignment="1">
      <alignment horizontal="center" vertical="center"/>
    </xf>
    <xf numFmtId="164" fontId="5" fillId="3" borderId="12" xfId="0" applyNumberFormat="1" applyFont="1" applyFill="1" applyBorder="1" applyAlignment="1">
      <alignment horizontal="center" vertical="center"/>
    </xf>
    <xf numFmtId="164" fontId="3" fillId="3" borderId="17" xfId="0" applyNumberFormat="1" applyFont="1" applyFill="1" applyBorder="1" applyAlignment="1">
      <alignment horizontal="center" vertical="center"/>
    </xf>
    <xf numFmtId="164" fontId="3" fillId="3" borderId="17" xfId="0" applyNumberFormat="1" applyFont="1" applyFill="1" applyBorder="1" applyAlignment="1">
      <alignment horizontal="center" vertical="center" wrapText="1"/>
    </xf>
    <xf numFmtId="164" fontId="7" fillId="3" borderId="10" xfId="0" applyNumberFormat="1" applyFont="1" applyFill="1" applyBorder="1" applyAlignment="1">
      <alignment horizontal="center" vertical="center"/>
    </xf>
    <xf numFmtId="49" fontId="4" fillId="3" borderId="12" xfId="0" applyNumberFormat="1" applyFont="1" applyFill="1" applyBorder="1" applyAlignment="1">
      <alignment horizontal="center" vertical="center"/>
    </xf>
    <xf numFmtId="49" fontId="7" fillId="3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4" fillId="3" borderId="7" xfId="0" applyNumberFormat="1" applyFont="1" applyFill="1" applyBorder="1" applyAlignment="1">
      <alignment horizontal="center" vertical="center"/>
    </xf>
    <xf numFmtId="164" fontId="4" fillId="3" borderId="22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164" fontId="4" fillId="3" borderId="7" xfId="0" applyNumberFormat="1" applyFont="1" applyFill="1" applyBorder="1" applyAlignment="1">
      <alignment horizontal="center" vertical="center"/>
    </xf>
    <xf numFmtId="164" fontId="7" fillId="3" borderId="23" xfId="0" applyNumberFormat="1" applyFont="1" applyFill="1" applyBorder="1" applyAlignment="1">
      <alignment horizontal="center" vertical="center"/>
    </xf>
    <xf numFmtId="164" fontId="7" fillId="3" borderId="7" xfId="0" applyNumberFormat="1" applyFont="1" applyFill="1" applyBorder="1" applyAlignment="1">
      <alignment horizontal="center" vertical="center"/>
    </xf>
    <xf numFmtId="49" fontId="7" fillId="3" borderId="17" xfId="0" applyNumberFormat="1" applyFont="1" applyFill="1" applyBorder="1" applyAlignment="1">
      <alignment horizontal="center" vertical="center"/>
    </xf>
    <xf numFmtId="49" fontId="7" fillId="3" borderId="13" xfId="0" applyNumberFormat="1" applyFont="1" applyFill="1" applyBorder="1" applyAlignment="1">
      <alignment horizontal="center" vertical="center"/>
    </xf>
    <xf numFmtId="49" fontId="7" fillId="3" borderId="8" xfId="0" applyNumberFormat="1" applyFont="1" applyFill="1" applyBorder="1" applyAlignment="1">
      <alignment horizontal="center" vertical="center"/>
    </xf>
    <xf numFmtId="164" fontId="7" fillId="2" borderId="12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49" fontId="7" fillId="3" borderId="7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11" fillId="0" borderId="2" xfId="0" applyFont="1" applyBorder="1"/>
    <xf numFmtId="49" fontId="6" fillId="2" borderId="2" xfId="0" applyNumberFormat="1" applyFont="1" applyFill="1" applyBorder="1"/>
    <xf numFmtId="164" fontId="6" fillId="2" borderId="2" xfId="0" applyNumberFormat="1" applyFont="1" applyFill="1" applyBorder="1"/>
    <xf numFmtId="0" fontId="6" fillId="2" borderId="2" xfId="0" applyFont="1" applyFill="1" applyBorder="1"/>
    <xf numFmtId="164" fontId="11" fillId="2" borderId="2" xfId="0" applyNumberFormat="1" applyFont="1" applyFill="1" applyBorder="1"/>
    <xf numFmtId="2" fontId="11" fillId="2" borderId="2" xfId="0" applyNumberFormat="1" applyFont="1" applyFill="1" applyBorder="1"/>
    <xf numFmtId="164" fontId="13" fillId="2" borderId="13" xfId="0" applyNumberFormat="1" applyFont="1" applyFill="1" applyBorder="1" applyAlignment="1">
      <alignment horizontal="center" vertical="center" wrapText="1"/>
    </xf>
    <xf numFmtId="164" fontId="14" fillId="2" borderId="13" xfId="0" applyNumberFormat="1" applyFont="1" applyFill="1" applyBorder="1" applyAlignment="1">
      <alignment horizontal="center" vertical="center" wrapText="1"/>
    </xf>
    <xf numFmtId="164" fontId="15" fillId="2" borderId="13" xfId="0" applyNumberFormat="1" applyFont="1" applyFill="1" applyBorder="1" applyAlignment="1">
      <alignment horizontal="center" vertical="center" wrapText="1"/>
    </xf>
    <xf numFmtId="164" fontId="16" fillId="2" borderId="18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wrapText="1"/>
    </xf>
    <xf numFmtId="164" fontId="7" fillId="3" borderId="26" xfId="0" applyNumberFormat="1" applyFont="1" applyFill="1" applyBorder="1" applyAlignment="1">
      <alignment horizontal="center" vertical="center"/>
    </xf>
    <xf numFmtId="164" fontId="14" fillId="3" borderId="25" xfId="0" applyNumberFormat="1" applyFont="1" applyFill="1" applyBorder="1" applyAlignment="1">
      <alignment vertical="center" wrapText="1"/>
    </xf>
    <xf numFmtId="164" fontId="14" fillId="3" borderId="19" xfId="0" applyNumberFormat="1" applyFont="1" applyFill="1" applyBorder="1" applyAlignment="1">
      <alignment vertical="center" wrapText="1"/>
    </xf>
    <xf numFmtId="164" fontId="13" fillId="3" borderId="13" xfId="0" applyNumberFormat="1" applyFont="1" applyFill="1" applyBorder="1" applyAlignment="1">
      <alignment horizontal="center" vertical="center" wrapText="1"/>
    </xf>
    <xf numFmtId="164" fontId="13" fillId="3" borderId="18" xfId="0" applyNumberFormat="1" applyFont="1" applyFill="1" applyBorder="1" applyAlignment="1">
      <alignment horizontal="center" vertical="center" wrapText="1"/>
    </xf>
    <xf numFmtId="164" fontId="14" fillId="3" borderId="13" xfId="0" applyNumberFormat="1" applyFont="1" applyFill="1" applyBorder="1" applyAlignment="1">
      <alignment horizontal="left" vertical="center" wrapText="1"/>
    </xf>
    <xf numFmtId="0" fontId="13" fillId="3" borderId="13" xfId="0" applyNumberFormat="1" applyFont="1" applyFill="1" applyBorder="1" applyAlignment="1">
      <alignment horizontal="center" vertical="center" wrapText="1"/>
    </xf>
    <xf numFmtId="164" fontId="13" fillId="3" borderId="12" xfId="0" applyNumberFormat="1" applyFont="1" applyFill="1" applyBorder="1" applyAlignment="1">
      <alignment horizontal="center" vertical="center" wrapText="1"/>
    </xf>
    <xf numFmtId="164" fontId="14" fillId="3" borderId="13" xfId="0" applyNumberFormat="1" applyFont="1" applyFill="1" applyBorder="1" applyAlignment="1">
      <alignment vertical="center" wrapText="1"/>
    </xf>
    <xf numFmtId="164" fontId="12" fillId="3" borderId="13" xfId="0" applyNumberFormat="1" applyFont="1" applyFill="1" applyBorder="1" applyAlignment="1">
      <alignment horizontal="left" vertical="center" wrapText="1"/>
    </xf>
    <xf numFmtId="49" fontId="7" fillId="3" borderId="8" xfId="0" applyNumberFormat="1" applyFont="1" applyFill="1" applyBorder="1" applyAlignment="1">
      <alignment horizontal="center" vertical="center"/>
    </xf>
    <xf numFmtId="164" fontId="7" fillId="2" borderId="13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164" fontId="4" fillId="3" borderId="13" xfId="0" applyNumberFormat="1" applyFont="1" applyFill="1" applyBorder="1" applyAlignment="1">
      <alignment horizontal="center" vertical="center" wrapText="1"/>
    </xf>
    <xf numFmtId="164" fontId="7" fillId="3" borderId="13" xfId="0" applyNumberFormat="1" applyFont="1" applyFill="1" applyBorder="1" applyAlignment="1">
      <alignment horizontal="center" vertical="center" wrapText="1"/>
    </xf>
    <xf numFmtId="164" fontId="3" fillId="3" borderId="18" xfId="0" applyNumberFormat="1" applyFont="1" applyFill="1" applyBorder="1" applyAlignment="1">
      <alignment horizontal="center" vertical="center" wrapText="1"/>
    </xf>
    <xf numFmtId="164" fontId="14" fillId="3" borderId="19" xfId="0" applyNumberFormat="1" applyFont="1" applyFill="1" applyBorder="1" applyAlignment="1">
      <alignment horizontal="center" vertical="center" wrapText="1"/>
    </xf>
    <xf numFmtId="164" fontId="14" fillId="3" borderId="13" xfId="0" applyNumberFormat="1" applyFont="1" applyFill="1" applyBorder="1" applyAlignment="1">
      <alignment horizontal="center" vertical="center" wrapText="1"/>
    </xf>
    <xf numFmtId="164" fontId="14" fillId="3" borderId="24" xfId="0" applyNumberFormat="1" applyFont="1" applyFill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/>
    </xf>
    <xf numFmtId="164" fontId="7" fillId="3" borderId="10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4" fontId="14" fillId="3" borderId="18" xfId="0" applyNumberFormat="1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164" fontId="11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/>
    <xf numFmtId="164" fontId="11" fillId="3" borderId="2" xfId="0" applyNumberFormat="1" applyFont="1" applyFill="1" applyBorder="1" applyAlignment="1">
      <alignment horizontal="center"/>
    </xf>
    <xf numFmtId="2" fontId="11" fillId="3" borderId="2" xfId="0" applyNumberFormat="1" applyFont="1" applyFill="1" applyBorder="1" applyAlignment="1">
      <alignment horizontal="center"/>
    </xf>
    <xf numFmtId="0" fontId="6" fillId="3" borderId="2" xfId="0" applyFont="1" applyFill="1" applyBorder="1"/>
    <xf numFmtId="164" fontId="19" fillId="3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10" fillId="0" borderId="1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49" fontId="10" fillId="0" borderId="20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 shrinkToFit="1"/>
    </xf>
    <xf numFmtId="0" fontId="10" fillId="0" borderId="8" xfId="0" applyFont="1" applyBorder="1" applyAlignment="1">
      <alignment horizontal="center" vertical="center" wrapText="1" shrinkToFit="1"/>
    </xf>
    <xf numFmtId="0" fontId="10" fillId="3" borderId="15" xfId="0" applyFont="1" applyFill="1" applyBorder="1" applyAlignment="1">
      <alignment horizontal="center" vertical="center" wrapText="1" shrinkToFit="1"/>
    </xf>
    <xf numFmtId="0" fontId="10" fillId="3" borderId="8" xfId="0" applyFont="1" applyFill="1" applyBorder="1" applyAlignment="1">
      <alignment horizontal="center" vertical="center" wrapText="1" shrinkToFit="1"/>
    </xf>
    <xf numFmtId="164" fontId="7" fillId="3" borderId="3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164" fontId="14" fillId="3" borderId="24" xfId="0" applyNumberFormat="1" applyFont="1" applyFill="1" applyBorder="1" applyAlignment="1">
      <alignment horizontal="left" vertical="center" wrapText="1"/>
    </xf>
    <xf numFmtId="164" fontId="14" fillId="3" borderId="19" xfId="0" applyNumberFormat="1" applyFont="1" applyFill="1" applyBorder="1" applyAlignment="1">
      <alignment horizontal="left" vertical="center" wrapText="1"/>
    </xf>
    <xf numFmtId="0" fontId="7" fillId="0" borderId="6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49" fontId="7" fillId="3" borderId="8" xfId="0" applyNumberFormat="1" applyFont="1" applyFill="1" applyBorder="1" applyAlignment="1">
      <alignment horizontal="center" vertical="center"/>
    </xf>
    <xf numFmtId="49" fontId="7" fillId="3" borderId="15" xfId="0" applyNumberFormat="1" applyFont="1" applyFill="1" applyBorder="1" applyAlignment="1">
      <alignment horizontal="center" vertical="center"/>
    </xf>
    <xf numFmtId="164" fontId="7" fillId="3" borderId="8" xfId="0" applyNumberFormat="1" applyFont="1" applyFill="1" applyBorder="1" applyAlignment="1">
      <alignment horizontal="center" vertical="center"/>
    </xf>
    <xf numFmtId="49" fontId="7" fillId="3" borderId="7" xfId="0" applyNumberFormat="1" applyFont="1" applyFill="1" applyBorder="1" applyAlignment="1">
      <alignment horizontal="center" vertical="center"/>
    </xf>
    <xf numFmtId="49" fontId="7" fillId="3" borderId="10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164" fontId="7" fillId="3" borderId="7" xfId="0" applyNumberFormat="1" applyFont="1" applyFill="1" applyBorder="1" applyAlignment="1">
      <alignment horizontal="center" vertical="center"/>
    </xf>
    <xf numFmtId="164" fontId="7" fillId="3" borderId="10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49" fontId="3" fillId="3" borderId="12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22" xfId="0" applyNumberFormat="1" applyFont="1" applyFill="1" applyBorder="1" applyAlignment="1">
      <alignment horizontal="center" vertical="center"/>
    </xf>
    <xf numFmtId="164" fontId="3" fillId="3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opLeftCell="A7" zoomScaleNormal="100" workbookViewId="0">
      <selection activeCell="H8" sqref="H8"/>
    </sheetView>
  </sheetViews>
  <sheetFormatPr defaultRowHeight="45" customHeight="1" x14ac:dyDescent="0.25"/>
  <cols>
    <col min="1" max="1" width="67.85546875" style="1" customWidth="1"/>
    <col min="2" max="2" width="19.85546875" style="20" customWidth="1"/>
    <col min="3" max="3" width="17.140625" style="3" customWidth="1"/>
    <col min="4" max="4" width="15.85546875" customWidth="1"/>
    <col min="5" max="5" width="25.28515625" customWidth="1"/>
    <col min="6" max="6" width="15.5703125" customWidth="1"/>
    <col min="7" max="7" width="14.5703125" customWidth="1"/>
    <col min="8" max="8" width="33.7109375" customWidth="1"/>
  </cols>
  <sheetData>
    <row r="1" spans="1:10" ht="19.5" customHeight="1" x14ac:dyDescent="0.25">
      <c r="A1" s="76" t="s">
        <v>49</v>
      </c>
      <c r="B1" s="76"/>
      <c r="C1" s="76"/>
      <c r="D1" s="76"/>
      <c r="E1" s="76"/>
      <c r="F1" s="76"/>
      <c r="G1" s="76"/>
      <c r="H1" s="76"/>
      <c r="I1" s="76"/>
    </row>
    <row r="2" spans="1:10" ht="2.25" customHeight="1" x14ac:dyDescent="0.25">
      <c r="A2" s="76"/>
      <c r="B2" s="76"/>
      <c r="C2" s="76"/>
      <c r="D2" s="76"/>
      <c r="E2" s="76"/>
      <c r="F2" s="76"/>
      <c r="G2" s="76"/>
      <c r="H2" s="76"/>
      <c r="I2" s="76"/>
    </row>
    <row r="3" spans="1:10" ht="23.25" hidden="1" customHeight="1" x14ac:dyDescent="0.25">
      <c r="A3" s="76"/>
      <c r="B3" s="76"/>
      <c r="C3" s="76"/>
      <c r="D3" s="76"/>
      <c r="E3" s="76"/>
      <c r="F3" s="76"/>
      <c r="G3" s="76"/>
      <c r="H3" s="76"/>
    </row>
    <row r="4" spans="1:10" ht="18.75" customHeight="1" thickBot="1" x14ac:dyDescent="0.3">
      <c r="A4" s="77" t="s">
        <v>2</v>
      </c>
      <c r="B4" s="77"/>
      <c r="C4" s="77"/>
      <c r="D4" s="77"/>
      <c r="E4" s="77"/>
      <c r="F4" s="77"/>
      <c r="G4" s="77"/>
      <c r="H4" s="77"/>
    </row>
    <row r="5" spans="1:10" ht="57" customHeight="1" x14ac:dyDescent="0.25">
      <c r="A5" s="78" t="s">
        <v>56</v>
      </c>
      <c r="B5" s="80" t="s">
        <v>50</v>
      </c>
      <c r="C5" s="82" t="s">
        <v>51</v>
      </c>
      <c r="D5" s="84" t="s">
        <v>52</v>
      </c>
      <c r="E5" s="86" t="s">
        <v>53</v>
      </c>
      <c r="F5" s="87" t="s">
        <v>54</v>
      </c>
      <c r="G5" s="87" t="s">
        <v>55</v>
      </c>
      <c r="H5" s="89" t="s">
        <v>57</v>
      </c>
    </row>
    <row r="6" spans="1:10" ht="66.75" customHeight="1" thickBot="1" x14ac:dyDescent="0.3">
      <c r="A6" s="79"/>
      <c r="B6" s="81"/>
      <c r="C6" s="83"/>
      <c r="D6" s="85"/>
      <c r="E6" s="86"/>
      <c r="F6" s="88"/>
      <c r="G6" s="88"/>
      <c r="H6" s="90"/>
    </row>
    <row r="7" spans="1:10" ht="51" customHeight="1" thickBot="1" x14ac:dyDescent="0.3">
      <c r="A7" s="23" t="s">
        <v>3</v>
      </c>
      <c r="B7" s="21"/>
      <c r="C7" s="24">
        <f>C8+C13+C16+C24+C26+C32+C38+C40+C42+C44+C46+C50+C52+C55+C58</f>
        <v>1284764.1000000001</v>
      </c>
      <c r="D7" s="10">
        <f>D8+D13+D16+D24+D26+D32+D38+D40+D42+D44+D46+D50+D52+D55+D58</f>
        <v>1376743.5</v>
      </c>
      <c r="E7" s="10">
        <f>E8+E13+E16+E24+E26+E32+E38+E40+E42+E44+E46+E50+E52+E55+E58</f>
        <v>1346310.9000000001</v>
      </c>
      <c r="F7" s="10">
        <f>(E7/D7*100)-100</f>
        <v>-2.2104771150181506</v>
      </c>
      <c r="G7" s="10">
        <f>(E7/C7*100)-100</f>
        <v>4.7905136826285997</v>
      </c>
      <c r="H7" s="48"/>
    </row>
    <row r="8" spans="1:10" ht="42" customHeight="1" thickBot="1" x14ac:dyDescent="0.3">
      <c r="A8" s="5" t="s">
        <v>4</v>
      </c>
      <c r="B8" s="18" t="s">
        <v>58</v>
      </c>
      <c r="C8" s="11">
        <f t="shared" ref="C8:E8" si="0">C9+C11+C12</f>
        <v>784507.8</v>
      </c>
      <c r="D8" s="22">
        <f t="shared" si="0"/>
        <v>852870.7</v>
      </c>
      <c r="E8" s="12">
        <f t="shared" si="0"/>
        <v>843252.9</v>
      </c>
      <c r="F8" s="12">
        <f>(E8/D8*100)-100</f>
        <v>-1.1276973168382938</v>
      </c>
      <c r="G8" s="12">
        <f>(E8/C8*100)-100</f>
        <v>7.4881473453801277</v>
      </c>
      <c r="H8" s="49"/>
      <c r="J8" s="2"/>
    </row>
    <row r="9" spans="1:10" ht="21" customHeight="1" x14ac:dyDescent="0.25">
      <c r="A9" s="95" t="s">
        <v>5</v>
      </c>
      <c r="B9" s="97" t="s">
        <v>59</v>
      </c>
      <c r="C9" s="99">
        <v>284502.09999999998</v>
      </c>
      <c r="D9" s="91">
        <v>303752.5</v>
      </c>
      <c r="E9" s="91">
        <v>301983.40000000002</v>
      </c>
      <c r="F9" s="91">
        <f>(E9/D9*100)-100</f>
        <v>-0.58241495954764844</v>
      </c>
      <c r="G9" s="91">
        <f>(E9/C9*100)-100</f>
        <v>6.1445240650244983</v>
      </c>
      <c r="H9" s="93" t="s">
        <v>109</v>
      </c>
    </row>
    <row r="10" spans="1:10" ht="36.75" customHeight="1" thickBot="1" x14ac:dyDescent="0.3">
      <c r="A10" s="96"/>
      <c r="B10" s="98"/>
      <c r="C10" s="92"/>
      <c r="D10" s="92"/>
      <c r="E10" s="92"/>
      <c r="F10" s="92"/>
      <c r="G10" s="92"/>
      <c r="H10" s="94"/>
    </row>
    <row r="11" spans="1:10" ht="93.75" customHeight="1" thickBot="1" x14ac:dyDescent="0.3">
      <c r="A11" s="7" t="s">
        <v>6</v>
      </c>
      <c r="B11" s="28" t="s">
        <v>60</v>
      </c>
      <c r="C11" s="25">
        <v>452063.2</v>
      </c>
      <c r="D11" s="13">
        <v>499358.2</v>
      </c>
      <c r="E11" s="13">
        <v>492072.1</v>
      </c>
      <c r="F11" s="26">
        <f>(E11/D11*100)-100</f>
        <v>-1.45909289163572</v>
      </c>
      <c r="G11" s="45">
        <f>(E11/C11*100)-100</f>
        <v>8.8502890746249534</v>
      </c>
      <c r="H11" s="46" t="s">
        <v>110</v>
      </c>
    </row>
    <row r="12" spans="1:10" ht="54" customHeight="1" thickBot="1" x14ac:dyDescent="0.3">
      <c r="A12" s="9" t="s">
        <v>7</v>
      </c>
      <c r="B12" s="29" t="s">
        <v>61</v>
      </c>
      <c r="C12" s="13">
        <v>47942.5</v>
      </c>
      <c r="D12" s="13">
        <v>49760</v>
      </c>
      <c r="E12" s="13">
        <v>49197.4</v>
      </c>
      <c r="F12" s="26">
        <f>(E12/D12*100)-100</f>
        <v>-1.1306270096463038</v>
      </c>
      <c r="G12" s="13">
        <f>(E12/C12*100)-100</f>
        <v>2.6175105595244332</v>
      </c>
      <c r="H12" s="47" t="s">
        <v>109</v>
      </c>
    </row>
    <row r="13" spans="1:10" ht="45" customHeight="1" thickBot="1" x14ac:dyDescent="0.3">
      <c r="A13" s="5" t="s">
        <v>8</v>
      </c>
      <c r="B13" s="18" t="s">
        <v>62</v>
      </c>
      <c r="C13" s="10">
        <f>C14+C15</f>
        <v>11194</v>
      </c>
      <c r="D13" s="10">
        <f t="shared" ref="D13:E13" si="1">D14+D15</f>
        <v>11194</v>
      </c>
      <c r="E13" s="10">
        <f t="shared" si="1"/>
        <v>8827.7000000000007</v>
      </c>
      <c r="F13" s="10">
        <f>(E13/D13*100)-100</f>
        <v>-21.139003037341425</v>
      </c>
      <c r="G13" s="10">
        <f>(E13/C13*100)-100</f>
        <v>-21.139003037341425</v>
      </c>
      <c r="H13" s="52"/>
    </row>
    <row r="14" spans="1:10" s="8" customFormat="1" ht="45" customHeight="1" thickBot="1" x14ac:dyDescent="0.3">
      <c r="A14" s="7" t="s">
        <v>10</v>
      </c>
      <c r="B14" s="19" t="s">
        <v>63</v>
      </c>
      <c r="C14" s="13">
        <v>10694</v>
      </c>
      <c r="D14" s="13">
        <v>10694</v>
      </c>
      <c r="E14" s="13">
        <v>8827.7000000000007</v>
      </c>
      <c r="F14" s="13">
        <f>(E14/D14*100)-100</f>
        <v>-17.451842154479138</v>
      </c>
      <c r="G14" s="13">
        <f>(E14/C14*100)-100</f>
        <v>-17.451842154479138</v>
      </c>
      <c r="H14" s="50" t="s">
        <v>112</v>
      </c>
    </row>
    <row r="15" spans="1:10" s="8" customFormat="1" ht="45" customHeight="1" thickBot="1" x14ac:dyDescent="0.3">
      <c r="A15" s="7" t="s">
        <v>9</v>
      </c>
      <c r="B15" s="19" t="s">
        <v>64</v>
      </c>
      <c r="C15" s="13">
        <v>500</v>
      </c>
      <c r="D15" s="13">
        <v>500</v>
      </c>
      <c r="E15" s="13">
        <v>0</v>
      </c>
      <c r="F15" s="13">
        <f>E15/D15</f>
        <v>0</v>
      </c>
      <c r="G15" s="13">
        <f>E15/C15</f>
        <v>0</v>
      </c>
      <c r="H15" s="53"/>
    </row>
    <row r="16" spans="1:10" ht="54" customHeight="1" thickBot="1" x14ac:dyDescent="0.3">
      <c r="A16" s="5" t="s">
        <v>12</v>
      </c>
      <c r="B16" s="18" t="s">
        <v>65</v>
      </c>
      <c r="C16" s="10">
        <f t="shared" ref="C16:E16" si="2">C17+C18+C20+C21+C22+C23</f>
        <v>67582.7</v>
      </c>
      <c r="D16" s="10">
        <f t="shared" si="2"/>
        <v>62468.899999999994</v>
      </c>
      <c r="E16" s="10">
        <f t="shared" si="2"/>
        <v>61161</v>
      </c>
      <c r="F16" s="10">
        <f>(E16/D16*100)-100</f>
        <v>-2.0936818160716655</v>
      </c>
      <c r="G16" s="10">
        <f>(E16/C16*100)-100</f>
        <v>-9.5019879347821217</v>
      </c>
      <c r="H16" s="51"/>
    </row>
    <row r="17" spans="1:8" ht="91.5" customHeight="1" thickBot="1" x14ac:dyDescent="0.3">
      <c r="A17" s="7" t="s">
        <v>13</v>
      </c>
      <c r="B17" s="19" t="s">
        <v>66</v>
      </c>
      <c r="C17" s="13">
        <v>50742.5</v>
      </c>
      <c r="D17" s="13">
        <v>24069</v>
      </c>
      <c r="E17" s="13">
        <v>23709.9</v>
      </c>
      <c r="F17" s="13">
        <f>(E17/D17*100)-100</f>
        <v>-1.491960613236941</v>
      </c>
      <c r="G17" s="13">
        <f>(E17/C17*100)-100</f>
        <v>-53.274079913287679</v>
      </c>
      <c r="H17" s="50" t="s">
        <v>113</v>
      </c>
    </row>
    <row r="18" spans="1:8" ht="38.25" hidden="1" customHeight="1" thickBot="1" x14ac:dyDescent="0.3">
      <c r="A18" s="4" t="s">
        <v>10</v>
      </c>
      <c r="B18" s="19"/>
      <c r="C18" s="14"/>
      <c r="D18" s="14"/>
      <c r="E18" s="14"/>
      <c r="F18" s="13" t="e">
        <f t="shared" ref="F18:F19" si="3">E18/D18</f>
        <v>#DIV/0!</v>
      </c>
      <c r="G18" s="13">
        <f t="shared" ref="G18:G19" si="4">E17/C17</f>
        <v>0.46725920086712325</v>
      </c>
      <c r="H18" s="42"/>
    </row>
    <row r="19" spans="1:8" ht="14.25" hidden="1" customHeight="1" thickBot="1" x14ac:dyDescent="0.3">
      <c r="A19" s="6" t="s">
        <v>11</v>
      </c>
      <c r="B19" s="27"/>
      <c r="C19" s="15"/>
      <c r="D19" s="16"/>
      <c r="E19" s="16"/>
      <c r="F19" s="13" t="e">
        <f t="shared" si="3"/>
        <v>#DIV/0!</v>
      </c>
      <c r="G19" s="13" t="e">
        <f t="shared" si="4"/>
        <v>#DIV/0!</v>
      </c>
      <c r="H19" s="43"/>
    </row>
    <row r="20" spans="1:8" ht="39" customHeight="1" thickBot="1" x14ac:dyDescent="0.3">
      <c r="A20" s="7" t="s">
        <v>14</v>
      </c>
      <c r="B20" s="19" t="s">
        <v>67</v>
      </c>
      <c r="C20" s="13">
        <v>4000</v>
      </c>
      <c r="D20" s="13">
        <v>4826</v>
      </c>
      <c r="E20" s="13">
        <v>4555.6000000000004</v>
      </c>
      <c r="F20" s="13">
        <f t="shared" ref="F20:F33" si="5">(E20/D20*100)-100</f>
        <v>-5.602983837546617</v>
      </c>
      <c r="G20" s="13">
        <f t="shared" ref="G20:G33" si="6">(E20/C20*100)-100</f>
        <v>13.89</v>
      </c>
      <c r="H20" s="50" t="s">
        <v>111</v>
      </c>
    </row>
    <row r="21" spans="1:8" ht="39" customHeight="1" thickBot="1" x14ac:dyDescent="0.3">
      <c r="A21" s="7" t="s">
        <v>48</v>
      </c>
      <c r="B21" s="19" t="s">
        <v>68</v>
      </c>
      <c r="C21" s="13">
        <v>11200</v>
      </c>
      <c r="D21" s="13">
        <v>29478.7</v>
      </c>
      <c r="E21" s="13">
        <v>29534.1</v>
      </c>
      <c r="F21" s="13">
        <f t="shared" si="5"/>
        <v>0.1879323036633167</v>
      </c>
      <c r="G21" s="13">
        <f>(E21/C21*100)-100</f>
        <v>163.69732142857146</v>
      </c>
      <c r="H21" s="41" t="s">
        <v>114</v>
      </c>
    </row>
    <row r="22" spans="1:8" ht="72.75" customHeight="1" thickBot="1" x14ac:dyDescent="0.3">
      <c r="A22" s="7" t="s">
        <v>47</v>
      </c>
      <c r="B22" s="19" t="s">
        <v>69</v>
      </c>
      <c r="C22" s="13">
        <v>1240.2</v>
      </c>
      <c r="D22" s="13">
        <v>3695.2</v>
      </c>
      <c r="E22" s="13">
        <v>3151.4</v>
      </c>
      <c r="F22" s="13">
        <f t="shared" si="5"/>
        <v>-14.716388828750809</v>
      </c>
      <c r="G22" s="13">
        <f t="shared" si="6"/>
        <v>154.1041767456862</v>
      </c>
      <c r="H22" s="54" t="s">
        <v>107</v>
      </c>
    </row>
    <row r="23" spans="1:8" ht="49.5" customHeight="1" thickBot="1" x14ac:dyDescent="0.3">
      <c r="A23" s="7" t="s">
        <v>15</v>
      </c>
      <c r="B23" s="19" t="s">
        <v>70</v>
      </c>
      <c r="C23" s="13">
        <v>400</v>
      </c>
      <c r="D23" s="13">
        <v>400</v>
      </c>
      <c r="E23" s="13">
        <v>210</v>
      </c>
      <c r="F23" s="13">
        <f t="shared" si="5"/>
        <v>-47.5</v>
      </c>
      <c r="G23" s="13">
        <f t="shared" si="6"/>
        <v>-47.5</v>
      </c>
      <c r="H23" s="54" t="s">
        <v>115</v>
      </c>
    </row>
    <row r="24" spans="1:8" ht="52.5" customHeight="1" thickBot="1" x14ac:dyDescent="0.3">
      <c r="A24" s="5" t="s">
        <v>16</v>
      </c>
      <c r="B24" s="18" t="s">
        <v>71</v>
      </c>
      <c r="C24" s="10">
        <f t="shared" ref="C24:E24" si="7">C25</f>
        <v>140374.70000000001</v>
      </c>
      <c r="D24" s="10">
        <f t="shared" si="7"/>
        <v>136085.1</v>
      </c>
      <c r="E24" s="10">
        <f t="shared" si="7"/>
        <v>134305.1</v>
      </c>
      <c r="F24" s="10">
        <f t="shared" si="5"/>
        <v>-1.3080050644780385</v>
      </c>
      <c r="G24" s="10">
        <f t="shared" si="6"/>
        <v>-4.3238560794787162</v>
      </c>
      <c r="H24" s="58"/>
    </row>
    <row r="25" spans="1:8" s="1" customFormat="1" ht="65.25" customHeight="1" thickBot="1" x14ac:dyDescent="0.3">
      <c r="A25" s="7" t="s">
        <v>17</v>
      </c>
      <c r="B25" s="19" t="s">
        <v>72</v>
      </c>
      <c r="C25" s="13">
        <v>140374.70000000001</v>
      </c>
      <c r="D25" s="13">
        <v>136085.1</v>
      </c>
      <c r="E25" s="13">
        <v>134305.1</v>
      </c>
      <c r="F25" s="13">
        <f t="shared" si="5"/>
        <v>-1.3080050644780385</v>
      </c>
      <c r="G25" s="13">
        <f t="shared" si="6"/>
        <v>-4.3238560794787162</v>
      </c>
      <c r="H25" s="59"/>
    </row>
    <row r="26" spans="1:8" ht="66.75" customHeight="1" thickBot="1" x14ac:dyDescent="0.3">
      <c r="A26" s="5" t="s">
        <v>18</v>
      </c>
      <c r="B26" s="18" t="s">
        <v>73</v>
      </c>
      <c r="C26" s="10">
        <f>C27+C28+C29+C31+C30</f>
        <v>47593.599999999999</v>
      </c>
      <c r="D26" s="10">
        <f>D27+D28+D29+D31</f>
        <v>68793.5</v>
      </c>
      <c r="E26" s="10">
        <f>E27+E28+E29+E31</f>
        <v>58129.100000000006</v>
      </c>
      <c r="F26" s="10">
        <f t="shared" si="5"/>
        <v>-15.502045978181073</v>
      </c>
      <c r="G26" s="10">
        <f t="shared" si="6"/>
        <v>22.136379681301705</v>
      </c>
      <c r="H26" s="57"/>
    </row>
    <row r="27" spans="1:8" ht="70.5" customHeight="1" thickBot="1" x14ac:dyDescent="0.3">
      <c r="A27" s="7" t="s">
        <v>19</v>
      </c>
      <c r="B27" s="19" t="s">
        <v>74</v>
      </c>
      <c r="C27" s="13">
        <v>16260</v>
      </c>
      <c r="D27" s="13">
        <v>15070</v>
      </c>
      <c r="E27" s="13">
        <v>14660.2</v>
      </c>
      <c r="F27" s="13">
        <f t="shared" si="5"/>
        <v>-2.7193098871930914</v>
      </c>
      <c r="G27" s="13">
        <f t="shared" si="6"/>
        <v>-9.8388683886838919</v>
      </c>
      <c r="H27" s="56"/>
    </row>
    <row r="28" spans="1:8" ht="45" customHeight="1" thickBot="1" x14ac:dyDescent="0.3">
      <c r="A28" s="7" t="s">
        <v>20</v>
      </c>
      <c r="B28" s="19" t="s">
        <v>75</v>
      </c>
      <c r="C28" s="13">
        <v>7651.1</v>
      </c>
      <c r="D28" s="13">
        <v>9566.9</v>
      </c>
      <c r="E28" s="13">
        <v>9525.6</v>
      </c>
      <c r="F28" s="13">
        <f t="shared" si="5"/>
        <v>-0.43169678788321164</v>
      </c>
      <c r="G28" s="13">
        <f t="shared" si="6"/>
        <v>24.499745134686506</v>
      </c>
      <c r="H28" s="54" t="s">
        <v>116</v>
      </c>
    </row>
    <row r="29" spans="1:8" ht="45" customHeight="1" thickBot="1" x14ac:dyDescent="0.3">
      <c r="A29" s="7" t="s">
        <v>117</v>
      </c>
      <c r="B29" s="19" t="s">
        <v>76</v>
      </c>
      <c r="C29" s="13">
        <v>3177.5</v>
      </c>
      <c r="D29" s="13">
        <v>4048.1</v>
      </c>
      <c r="E29" s="13">
        <v>4031.8</v>
      </c>
      <c r="F29" s="13">
        <f t="shared" si="5"/>
        <v>-0.40265803710381931</v>
      </c>
      <c r="G29" s="13">
        <f t="shared" si="6"/>
        <v>26.885916601101513</v>
      </c>
      <c r="H29" s="54" t="s">
        <v>119</v>
      </c>
    </row>
    <row r="30" spans="1:8" ht="48" customHeight="1" thickBot="1" x14ac:dyDescent="0.3">
      <c r="A30" s="7" t="s">
        <v>117</v>
      </c>
      <c r="B30" s="19" t="s">
        <v>77</v>
      </c>
      <c r="C30" s="13">
        <v>20458</v>
      </c>
      <c r="D30" s="13">
        <v>22350.9</v>
      </c>
      <c r="E30" s="13">
        <v>22350.9</v>
      </c>
      <c r="F30" s="13">
        <f t="shared" si="5"/>
        <v>0</v>
      </c>
      <c r="G30" s="13">
        <f t="shared" si="6"/>
        <v>9.2526151138918777</v>
      </c>
      <c r="H30" s="54" t="s">
        <v>118</v>
      </c>
    </row>
    <row r="31" spans="1:8" ht="53.25" customHeight="1" thickBot="1" x14ac:dyDescent="0.3">
      <c r="A31" s="7" t="s">
        <v>21</v>
      </c>
      <c r="B31" s="19" t="s">
        <v>78</v>
      </c>
      <c r="C31" s="13">
        <v>47</v>
      </c>
      <c r="D31" s="13">
        <v>40108.5</v>
      </c>
      <c r="E31" s="13">
        <v>29911.5</v>
      </c>
      <c r="F31" s="13">
        <f t="shared" si="5"/>
        <v>-25.423538651408052</v>
      </c>
      <c r="G31" s="30">
        <f t="shared" si="6"/>
        <v>63541.489361702123</v>
      </c>
      <c r="H31" s="54" t="s">
        <v>120</v>
      </c>
    </row>
    <row r="32" spans="1:8" ht="61.5" customHeight="1" thickBot="1" x14ac:dyDescent="0.3">
      <c r="A32" s="5" t="s">
        <v>22</v>
      </c>
      <c r="B32" s="18" t="s">
        <v>79</v>
      </c>
      <c r="C32" s="10">
        <f t="shared" ref="C32:E32" si="8">C33+C34+C35+C37</f>
        <v>2038</v>
      </c>
      <c r="D32" s="10">
        <f t="shared" si="8"/>
        <v>6915.2</v>
      </c>
      <c r="E32" s="10">
        <f t="shared" si="8"/>
        <v>4469.7</v>
      </c>
      <c r="F32" s="10">
        <f t="shared" si="5"/>
        <v>-35.364125404905138</v>
      </c>
      <c r="G32" s="10">
        <f t="shared" si="6"/>
        <v>119.3179587831207</v>
      </c>
      <c r="H32" s="58"/>
    </row>
    <row r="33" spans="1:8" s="1" customFormat="1" ht="39" customHeight="1" thickBot="1" x14ac:dyDescent="0.3">
      <c r="A33" s="7" t="s">
        <v>23</v>
      </c>
      <c r="B33" s="19" t="s">
        <v>80</v>
      </c>
      <c r="C33" s="13">
        <v>2000</v>
      </c>
      <c r="D33" s="13">
        <v>3650</v>
      </c>
      <c r="E33" s="13">
        <v>3191</v>
      </c>
      <c r="F33" s="13">
        <f t="shared" si="5"/>
        <v>-12.575342465753423</v>
      </c>
      <c r="G33" s="13">
        <f t="shared" si="6"/>
        <v>59.549999999999983</v>
      </c>
      <c r="H33" s="54" t="s">
        <v>124</v>
      </c>
    </row>
    <row r="34" spans="1:8" s="1" customFormat="1" ht="45" customHeight="1" thickBot="1" x14ac:dyDescent="0.3">
      <c r="A34" s="7" t="s">
        <v>25</v>
      </c>
      <c r="B34" s="19" t="s">
        <v>81</v>
      </c>
      <c r="C34" s="13">
        <v>38</v>
      </c>
      <c r="D34" s="13">
        <v>38</v>
      </c>
      <c r="E34" s="13">
        <v>0</v>
      </c>
      <c r="F34" s="13">
        <f>E34/D34</f>
        <v>0</v>
      </c>
      <c r="G34" s="13">
        <f>E34/C34</f>
        <v>0</v>
      </c>
      <c r="H34" s="59"/>
    </row>
    <row r="35" spans="1:8" s="1" customFormat="1" ht="35.25" hidden="1" customHeight="1" thickBot="1" x14ac:dyDescent="0.3">
      <c r="A35" s="7" t="s">
        <v>26</v>
      </c>
      <c r="B35" s="19" t="s">
        <v>79</v>
      </c>
      <c r="C35" s="13"/>
      <c r="D35" s="13"/>
      <c r="E35" s="13"/>
      <c r="F35" s="13"/>
      <c r="G35" s="13"/>
      <c r="H35" s="59"/>
    </row>
    <row r="36" spans="1:8" ht="45" hidden="1" customHeight="1" thickBot="1" x14ac:dyDescent="0.3">
      <c r="A36" s="6" t="s">
        <v>24</v>
      </c>
      <c r="B36" s="19" t="s">
        <v>79</v>
      </c>
      <c r="C36" s="15"/>
      <c r="D36" s="16"/>
      <c r="E36" s="16"/>
      <c r="F36" s="16"/>
      <c r="G36" s="16"/>
      <c r="H36" s="60"/>
    </row>
    <row r="37" spans="1:8" s="1" customFormat="1" ht="64.5" customHeight="1" thickBot="1" x14ac:dyDescent="0.3">
      <c r="A37" s="7" t="s">
        <v>27</v>
      </c>
      <c r="B37" s="19" t="s">
        <v>82</v>
      </c>
      <c r="C37" s="13">
        <v>0</v>
      </c>
      <c r="D37" s="13">
        <v>3227.2</v>
      </c>
      <c r="E37" s="13">
        <v>1278.7</v>
      </c>
      <c r="F37" s="13">
        <f>(E37/D37*100)-100</f>
        <v>-60.377416955875056</v>
      </c>
      <c r="G37" s="13"/>
      <c r="H37" s="54" t="s">
        <v>124</v>
      </c>
    </row>
    <row r="38" spans="1:8" ht="40.5" customHeight="1" thickBot="1" x14ac:dyDescent="0.3">
      <c r="A38" s="5" t="s">
        <v>28</v>
      </c>
      <c r="B38" s="18" t="s">
        <v>83</v>
      </c>
      <c r="C38" s="10">
        <f t="shared" ref="C38:E38" si="9">C39</f>
        <v>128211</v>
      </c>
      <c r="D38" s="10">
        <f t="shared" si="9"/>
        <v>145761</v>
      </c>
      <c r="E38" s="10">
        <f t="shared" si="9"/>
        <v>145724.70000000001</v>
      </c>
      <c r="F38" s="10">
        <f>(E38/D38*100)-100</f>
        <v>-2.490378084671363E-2</v>
      </c>
      <c r="G38" s="10">
        <f t="shared" ref="G38:G43" si="10">(E38/C38*100)-100</f>
        <v>13.660060369235111</v>
      </c>
      <c r="H38" s="48"/>
    </row>
    <row r="39" spans="1:8" s="1" customFormat="1" ht="45" customHeight="1" thickBot="1" x14ac:dyDescent="0.3">
      <c r="A39" s="7" t="s">
        <v>29</v>
      </c>
      <c r="B39" s="19" t="s">
        <v>84</v>
      </c>
      <c r="C39" s="13">
        <v>128211</v>
      </c>
      <c r="D39" s="13">
        <v>145761</v>
      </c>
      <c r="E39" s="13">
        <v>145724.70000000001</v>
      </c>
      <c r="F39" s="13">
        <f>(E39/D39*100)-100</f>
        <v>-2.490378084671363E-2</v>
      </c>
      <c r="G39" s="13">
        <f t="shared" si="10"/>
        <v>13.660060369235111</v>
      </c>
      <c r="H39" s="50" t="s">
        <v>121</v>
      </c>
    </row>
    <row r="40" spans="1:8" ht="36" customHeight="1" thickBot="1" x14ac:dyDescent="0.3">
      <c r="A40" s="5" t="s">
        <v>30</v>
      </c>
      <c r="B40" s="18" t="s">
        <v>85</v>
      </c>
      <c r="C40" s="10">
        <f t="shared" ref="C40:E40" si="11">C41</f>
        <v>31340.3</v>
      </c>
      <c r="D40" s="10">
        <f t="shared" si="11"/>
        <v>34702.6</v>
      </c>
      <c r="E40" s="10">
        <f t="shared" si="11"/>
        <v>34702.6</v>
      </c>
      <c r="F40" s="10">
        <f>(E40/D40*100)-100</f>
        <v>0</v>
      </c>
      <c r="G40" s="10">
        <f t="shared" si="10"/>
        <v>10.728359332871733</v>
      </c>
      <c r="H40" s="48"/>
    </row>
    <row r="41" spans="1:8" s="1" customFormat="1" ht="57" customHeight="1" thickBot="1" x14ac:dyDescent="0.3">
      <c r="A41" s="7" t="s">
        <v>31</v>
      </c>
      <c r="B41" s="19" t="s">
        <v>86</v>
      </c>
      <c r="C41" s="13">
        <v>31340.3</v>
      </c>
      <c r="D41" s="13">
        <v>34702.6</v>
      </c>
      <c r="E41" s="13">
        <v>34702.6</v>
      </c>
      <c r="F41" s="10">
        <f>(E41/D41*100)-100</f>
        <v>0</v>
      </c>
      <c r="G41" s="10">
        <f t="shared" si="10"/>
        <v>10.728359332871733</v>
      </c>
      <c r="H41" s="50" t="s">
        <v>122</v>
      </c>
    </row>
    <row r="42" spans="1:8" ht="50.25" customHeight="1" thickBot="1" x14ac:dyDescent="0.3">
      <c r="A42" s="5" t="s">
        <v>32</v>
      </c>
      <c r="B42" s="18" t="s">
        <v>87</v>
      </c>
      <c r="C42" s="10">
        <f t="shared" ref="C42:E42" si="12">C43</f>
        <v>2092</v>
      </c>
      <c r="D42" s="10">
        <f t="shared" si="12"/>
        <v>2777.7</v>
      </c>
      <c r="E42" s="10">
        <f t="shared" si="12"/>
        <v>2777.7</v>
      </c>
      <c r="F42" s="10">
        <f t="shared" ref="F42:F59" si="13">(E42/D42*100)-100</f>
        <v>0</v>
      </c>
      <c r="G42" s="10">
        <f t="shared" si="10"/>
        <v>32.77724665391969</v>
      </c>
      <c r="H42" s="48"/>
    </row>
    <row r="43" spans="1:8" s="1" customFormat="1" ht="52.5" customHeight="1" thickBot="1" x14ac:dyDescent="0.3">
      <c r="A43" s="7" t="s">
        <v>33</v>
      </c>
      <c r="B43" s="19" t="s">
        <v>88</v>
      </c>
      <c r="C43" s="13">
        <v>2092</v>
      </c>
      <c r="D43" s="13">
        <v>2777.7</v>
      </c>
      <c r="E43" s="13">
        <v>2777.7</v>
      </c>
      <c r="F43" s="10">
        <f t="shared" si="13"/>
        <v>0</v>
      </c>
      <c r="G43" s="10">
        <f t="shared" si="10"/>
        <v>32.77724665391969</v>
      </c>
      <c r="H43" s="50" t="s">
        <v>123</v>
      </c>
    </row>
    <row r="44" spans="1:8" ht="51" customHeight="1" thickBot="1" x14ac:dyDescent="0.3">
      <c r="A44" s="5" t="s">
        <v>34</v>
      </c>
      <c r="C44" s="10">
        <f t="shared" ref="C44:E44" si="14">C45</f>
        <v>700</v>
      </c>
      <c r="D44" s="10">
        <f t="shared" si="14"/>
        <v>700</v>
      </c>
      <c r="E44" s="10">
        <f t="shared" si="14"/>
        <v>699</v>
      </c>
      <c r="F44" s="10">
        <f t="shared" si="13"/>
        <v>-0.1428571428571388</v>
      </c>
      <c r="G44" s="10">
        <f t="shared" ref="G44:G59" si="15">(E44/C44*100)-100</f>
        <v>-0.1428571428571388</v>
      </c>
      <c r="H44" s="48"/>
    </row>
    <row r="45" spans="1:8" s="1" customFormat="1" ht="51" customHeight="1" thickBot="1" x14ac:dyDescent="0.3">
      <c r="A45" s="9" t="s">
        <v>35</v>
      </c>
      <c r="B45" s="19" t="s">
        <v>89</v>
      </c>
      <c r="C45" s="17">
        <v>700</v>
      </c>
      <c r="D45" s="17">
        <v>700</v>
      </c>
      <c r="E45" s="17">
        <v>699</v>
      </c>
      <c r="F45" s="10">
        <f t="shared" si="13"/>
        <v>-0.1428571428571388</v>
      </c>
      <c r="G45" s="10">
        <f>(E45/C45*100)-100</f>
        <v>-0.1428571428571388</v>
      </c>
      <c r="H45" s="61"/>
    </row>
    <row r="46" spans="1:8" ht="42" customHeight="1" thickBot="1" x14ac:dyDescent="0.3">
      <c r="A46" s="5" t="s">
        <v>36</v>
      </c>
      <c r="B46" s="18" t="s">
        <v>91</v>
      </c>
      <c r="C46" s="10">
        <f>C48+C49+C47</f>
        <v>39414</v>
      </c>
      <c r="D46" s="10">
        <f t="shared" ref="D46:E46" si="16">D48+D49+D47</f>
        <v>26210.3</v>
      </c>
      <c r="E46" s="10">
        <f t="shared" si="16"/>
        <v>24112.3</v>
      </c>
      <c r="F46" s="10">
        <f t="shared" si="13"/>
        <v>-8.0044867857292701</v>
      </c>
      <c r="G46" s="10">
        <f>(E46/C46*100)-100</f>
        <v>-38.823007053331303</v>
      </c>
      <c r="H46" s="48"/>
    </row>
    <row r="47" spans="1:8" ht="42" customHeight="1" thickBot="1" x14ac:dyDescent="0.3">
      <c r="A47" s="7" t="s">
        <v>90</v>
      </c>
      <c r="B47" s="19" t="s">
        <v>92</v>
      </c>
      <c r="C47" s="13">
        <v>0</v>
      </c>
      <c r="D47" s="13">
        <v>15</v>
      </c>
      <c r="E47" s="13">
        <v>15</v>
      </c>
      <c r="F47" s="10">
        <f t="shared" si="13"/>
        <v>0</v>
      </c>
      <c r="G47" s="10"/>
      <c r="H47" s="62"/>
    </row>
    <row r="48" spans="1:8" s="1" customFormat="1" ht="45" customHeight="1" thickBot="1" x14ac:dyDescent="0.3">
      <c r="A48" s="7" t="s">
        <v>37</v>
      </c>
      <c r="B48" s="19" t="s">
        <v>93</v>
      </c>
      <c r="C48" s="13">
        <v>13915</v>
      </c>
      <c r="D48" s="13">
        <v>7497</v>
      </c>
      <c r="E48" s="13">
        <v>7491.5</v>
      </c>
      <c r="F48" s="10">
        <f t="shared" si="13"/>
        <v>-7.3362678404691906E-2</v>
      </c>
      <c r="G48" s="10">
        <f t="shared" si="15"/>
        <v>-46.16241466043838</v>
      </c>
      <c r="H48" s="50" t="s">
        <v>108</v>
      </c>
    </row>
    <row r="49" spans="1:8" s="1" customFormat="1" ht="45.75" customHeight="1" thickBot="1" x14ac:dyDescent="0.3">
      <c r="A49" s="7" t="s">
        <v>38</v>
      </c>
      <c r="B49" s="19" t="s">
        <v>94</v>
      </c>
      <c r="C49" s="13">
        <v>25499</v>
      </c>
      <c r="D49" s="13">
        <v>18698.3</v>
      </c>
      <c r="E49" s="13">
        <v>16605.8</v>
      </c>
      <c r="F49" s="10">
        <f t="shared" si="13"/>
        <v>-11.190856922821851</v>
      </c>
      <c r="G49" s="10">
        <f>(E49/C49*100)-100</f>
        <v>-34.876661829875687</v>
      </c>
      <c r="H49" s="50" t="s">
        <v>124</v>
      </c>
    </row>
    <row r="50" spans="1:8" ht="53.25" customHeight="1" thickBot="1" x14ac:dyDescent="0.3">
      <c r="A50" s="5" t="s">
        <v>39</v>
      </c>
      <c r="B50" s="18" t="s">
        <v>95</v>
      </c>
      <c r="C50" s="10">
        <f t="shared" ref="C50:E50" si="17">C51</f>
        <v>70</v>
      </c>
      <c r="D50" s="10">
        <f t="shared" si="17"/>
        <v>70</v>
      </c>
      <c r="E50" s="10">
        <f t="shared" si="17"/>
        <v>70</v>
      </c>
      <c r="F50" s="10">
        <f t="shared" si="13"/>
        <v>0</v>
      </c>
      <c r="G50" s="10">
        <f t="shared" si="15"/>
        <v>0</v>
      </c>
      <c r="H50" s="48"/>
    </row>
    <row r="51" spans="1:8" s="1" customFormat="1" ht="53.25" customHeight="1" thickBot="1" x14ac:dyDescent="0.3">
      <c r="A51" s="7" t="s">
        <v>40</v>
      </c>
      <c r="B51" s="19" t="s">
        <v>96</v>
      </c>
      <c r="C51" s="13">
        <v>70</v>
      </c>
      <c r="D51" s="13">
        <v>70</v>
      </c>
      <c r="E51" s="13">
        <v>70</v>
      </c>
      <c r="F51" s="10">
        <f t="shared" si="13"/>
        <v>0</v>
      </c>
      <c r="G51" s="10">
        <f t="shared" si="15"/>
        <v>0</v>
      </c>
      <c r="H51" s="62"/>
    </row>
    <row r="52" spans="1:8" ht="75" customHeight="1" thickBot="1" x14ac:dyDescent="0.3">
      <c r="A52" s="5" t="s">
        <v>41</v>
      </c>
      <c r="B52" s="18" t="s">
        <v>97</v>
      </c>
      <c r="C52" s="10">
        <f t="shared" ref="C52:E52" si="18">C53+C54</f>
        <v>330</v>
      </c>
      <c r="D52" s="10">
        <f t="shared" si="18"/>
        <v>328.5</v>
      </c>
      <c r="E52" s="10">
        <f t="shared" si="18"/>
        <v>268.5</v>
      </c>
      <c r="F52" s="10">
        <f t="shared" si="13"/>
        <v>-18.264840182648399</v>
      </c>
      <c r="G52" s="10">
        <f>(E52/C52*100)-100</f>
        <v>-18.63636363636364</v>
      </c>
      <c r="H52" s="40"/>
    </row>
    <row r="53" spans="1:8" ht="44.25" customHeight="1" thickBot="1" x14ac:dyDescent="0.3">
      <c r="A53" s="4" t="s">
        <v>42</v>
      </c>
      <c r="B53" s="19" t="s">
        <v>98</v>
      </c>
      <c r="C53" s="13">
        <v>100</v>
      </c>
      <c r="D53" s="13">
        <v>98.5</v>
      </c>
      <c r="E53" s="13">
        <v>98.5</v>
      </c>
      <c r="F53" s="10">
        <f t="shared" si="13"/>
        <v>0</v>
      </c>
      <c r="G53" s="10">
        <f t="shared" si="15"/>
        <v>-1.5</v>
      </c>
      <c r="H53" s="41"/>
    </row>
    <row r="54" spans="1:8" s="1" customFormat="1" ht="79.5" customHeight="1" thickBot="1" x14ac:dyDescent="0.3">
      <c r="A54" s="7" t="s">
        <v>43</v>
      </c>
      <c r="B54" s="19" t="s">
        <v>99</v>
      </c>
      <c r="C54" s="13">
        <v>230</v>
      </c>
      <c r="D54" s="13">
        <v>230</v>
      </c>
      <c r="E54" s="13">
        <v>170</v>
      </c>
      <c r="F54" s="10">
        <f t="shared" si="13"/>
        <v>-26.08695652173914</v>
      </c>
      <c r="G54" s="10">
        <f>(E54/C54*100)-100</f>
        <v>-26.08695652173914</v>
      </c>
      <c r="H54" s="41"/>
    </row>
    <row r="55" spans="1:8" ht="45" customHeight="1" thickBot="1" x14ac:dyDescent="0.3">
      <c r="A55" s="5" t="s">
        <v>44</v>
      </c>
      <c r="B55" s="18" t="s">
        <v>100</v>
      </c>
      <c r="C55" s="10">
        <f t="shared" ref="C55:E55" si="19">C56+C57</f>
        <v>29199</v>
      </c>
      <c r="D55" s="10">
        <f t="shared" si="19"/>
        <v>27749</v>
      </c>
      <c r="E55" s="10">
        <f t="shared" si="19"/>
        <v>27693.599999999999</v>
      </c>
      <c r="F55" s="10">
        <f t="shared" si="13"/>
        <v>-0.19964683412014494</v>
      </c>
      <c r="G55" s="10">
        <f>(E55/C55*100)-100</f>
        <v>-5.1556560156169837</v>
      </c>
      <c r="H55" s="40"/>
    </row>
    <row r="56" spans="1:8" s="1" customFormat="1" ht="57" customHeight="1" thickBot="1" x14ac:dyDescent="0.3">
      <c r="A56" s="7" t="s">
        <v>45</v>
      </c>
      <c r="B56" s="19" t="s">
        <v>101</v>
      </c>
      <c r="C56" s="13">
        <v>15547.9</v>
      </c>
      <c r="D56" s="13">
        <v>14582</v>
      </c>
      <c r="E56" s="13">
        <v>14526.6</v>
      </c>
      <c r="F56" s="10">
        <f t="shared" si="13"/>
        <v>-0.37992044986970086</v>
      </c>
      <c r="G56" s="10">
        <f>(E56/C56*100)-100</f>
        <v>-6.5687327549058097</v>
      </c>
      <c r="H56" s="41"/>
    </row>
    <row r="57" spans="1:8" s="1" customFormat="1" ht="45" customHeight="1" thickBot="1" x14ac:dyDescent="0.3">
      <c r="A57" s="7" t="s">
        <v>46</v>
      </c>
      <c r="B57" s="19" t="s">
        <v>102</v>
      </c>
      <c r="C57" s="13">
        <v>13651.1</v>
      </c>
      <c r="D57" s="13">
        <v>13167</v>
      </c>
      <c r="E57" s="13">
        <v>13167</v>
      </c>
      <c r="F57" s="10">
        <f t="shared" si="13"/>
        <v>0</v>
      </c>
      <c r="G57" s="10">
        <f t="shared" si="15"/>
        <v>-3.5462343693914704</v>
      </c>
      <c r="H57" s="62"/>
    </row>
    <row r="58" spans="1:8" ht="31.5" customHeight="1" thickBot="1" x14ac:dyDescent="0.3">
      <c r="A58" s="5" t="s">
        <v>0</v>
      </c>
      <c r="B58" s="18" t="s">
        <v>103</v>
      </c>
      <c r="C58" s="10">
        <f t="shared" ref="C58:E58" si="20">SUM(C59)</f>
        <v>117</v>
      </c>
      <c r="D58" s="10">
        <f t="shared" si="20"/>
        <v>117</v>
      </c>
      <c r="E58" s="10">
        <f t="shared" si="20"/>
        <v>117</v>
      </c>
      <c r="F58" s="10">
        <f t="shared" si="13"/>
        <v>0</v>
      </c>
      <c r="G58" s="10">
        <f t="shared" si="15"/>
        <v>0</v>
      </c>
      <c r="H58" s="48"/>
    </row>
    <row r="59" spans="1:8" s="1" customFormat="1" ht="42" customHeight="1" thickBot="1" x14ac:dyDescent="0.3">
      <c r="A59" s="31" t="s">
        <v>1</v>
      </c>
      <c r="B59" s="32" t="s">
        <v>104</v>
      </c>
      <c r="C59" s="26">
        <v>117</v>
      </c>
      <c r="D59" s="26">
        <v>117</v>
      </c>
      <c r="E59" s="26">
        <v>117</v>
      </c>
      <c r="F59" s="10">
        <f t="shared" si="13"/>
        <v>0</v>
      </c>
      <c r="G59" s="10">
        <f t="shared" si="15"/>
        <v>0</v>
      </c>
      <c r="H59" s="63"/>
    </row>
    <row r="60" spans="1:8" ht="33" customHeight="1" x14ac:dyDescent="0.25">
      <c r="A60" s="33" t="s">
        <v>105</v>
      </c>
      <c r="B60" s="35"/>
      <c r="C60" s="36"/>
      <c r="D60" s="37"/>
      <c r="E60" s="37"/>
      <c r="F60" s="37"/>
      <c r="G60" s="37"/>
      <c r="H60" s="44"/>
    </row>
    <row r="61" spans="1:8" ht="33.75" customHeight="1" x14ac:dyDescent="0.25">
      <c r="A61" s="34" t="s">
        <v>106</v>
      </c>
      <c r="B61" s="35"/>
      <c r="C61" s="38">
        <f>C7+C60</f>
        <v>1284764.1000000001</v>
      </c>
      <c r="D61" s="38">
        <f t="shared" ref="D61:E61" si="21">D7+D60</f>
        <v>1376743.5</v>
      </c>
      <c r="E61" s="38">
        <f t="shared" si="21"/>
        <v>1346310.9000000001</v>
      </c>
      <c r="F61" s="39">
        <f>E61/D61*100</f>
        <v>97.789522884981849</v>
      </c>
      <c r="G61" s="39">
        <f>E61/C61*100</f>
        <v>104.7905136826286</v>
      </c>
      <c r="H61" s="37"/>
    </row>
  </sheetData>
  <mergeCells count="20">
    <mergeCell ref="F9:F10"/>
    <mergeCell ref="G9:G10"/>
    <mergeCell ref="H9:H10"/>
    <mergeCell ref="A9:A10"/>
    <mergeCell ref="B9:B10"/>
    <mergeCell ref="C9:C10"/>
    <mergeCell ref="D9:D10"/>
    <mergeCell ref="E9:E10"/>
    <mergeCell ref="A1:I1"/>
    <mergeCell ref="A2:I2"/>
    <mergeCell ref="A3:H3"/>
    <mergeCell ref="A4:H4"/>
    <mergeCell ref="A5:A6"/>
    <mergeCell ref="B5:B6"/>
    <mergeCell ref="C5:C6"/>
    <mergeCell ref="D5:D6"/>
    <mergeCell ref="E5:E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topLeftCell="A46" zoomScaleNormal="100" workbookViewId="0">
      <selection activeCell="C61" sqref="C61"/>
    </sheetView>
  </sheetViews>
  <sheetFormatPr defaultRowHeight="45" customHeight="1" x14ac:dyDescent="0.25"/>
  <cols>
    <col min="1" max="1" width="67.85546875" style="1" customWidth="1"/>
    <col min="2" max="2" width="19.85546875" style="20" customWidth="1"/>
    <col min="3" max="3" width="17.140625" style="3" customWidth="1"/>
    <col min="4" max="4" width="15.85546875" customWidth="1"/>
    <col min="5" max="5" width="25.28515625" customWidth="1"/>
    <col min="6" max="6" width="15.5703125" customWidth="1"/>
    <col min="7" max="7" width="14.5703125" customWidth="1"/>
    <col min="8" max="8" width="33.7109375" customWidth="1"/>
  </cols>
  <sheetData>
    <row r="1" spans="1:10" ht="19.5" customHeight="1" x14ac:dyDescent="0.25">
      <c r="A1" s="76" t="s">
        <v>49</v>
      </c>
      <c r="B1" s="76"/>
      <c r="C1" s="76"/>
      <c r="D1" s="76"/>
      <c r="E1" s="76"/>
      <c r="F1" s="76"/>
      <c r="G1" s="76"/>
      <c r="H1" s="76"/>
      <c r="I1" s="76"/>
    </row>
    <row r="2" spans="1:10" ht="2.25" customHeight="1" x14ac:dyDescent="0.25">
      <c r="A2" s="76"/>
      <c r="B2" s="76"/>
      <c r="C2" s="76"/>
      <c r="D2" s="76"/>
      <c r="E2" s="76"/>
      <c r="F2" s="76"/>
      <c r="G2" s="76"/>
      <c r="H2" s="76"/>
      <c r="I2" s="76"/>
    </row>
    <row r="3" spans="1:10" ht="23.25" hidden="1" customHeight="1" x14ac:dyDescent="0.25">
      <c r="A3" s="76"/>
      <c r="B3" s="76"/>
      <c r="C3" s="76"/>
      <c r="D3" s="76"/>
      <c r="E3" s="76"/>
      <c r="F3" s="76"/>
      <c r="G3" s="76"/>
      <c r="H3" s="76"/>
    </row>
    <row r="4" spans="1:10" ht="18.75" customHeight="1" thickBot="1" x14ac:dyDescent="0.3">
      <c r="A4" s="77" t="s">
        <v>2</v>
      </c>
      <c r="B4" s="77"/>
      <c r="C4" s="77"/>
      <c r="D4" s="77"/>
      <c r="E4" s="77"/>
      <c r="F4" s="77"/>
      <c r="G4" s="77"/>
      <c r="H4" s="77"/>
    </row>
    <row r="5" spans="1:10" ht="57" customHeight="1" x14ac:dyDescent="0.25">
      <c r="A5" s="78" t="s">
        <v>56</v>
      </c>
      <c r="B5" s="80" t="s">
        <v>50</v>
      </c>
      <c r="C5" s="82" t="s">
        <v>51</v>
      </c>
      <c r="D5" s="84" t="s">
        <v>52</v>
      </c>
      <c r="E5" s="86" t="s">
        <v>53</v>
      </c>
      <c r="F5" s="87" t="s">
        <v>54</v>
      </c>
      <c r="G5" s="87" t="s">
        <v>55</v>
      </c>
      <c r="H5" s="89" t="s">
        <v>57</v>
      </c>
    </row>
    <row r="6" spans="1:10" ht="66.75" customHeight="1" thickBot="1" x14ac:dyDescent="0.3">
      <c r="A6" s="79"/>
      <c r="B6" s="81"/>
      <c r="C6" s="83"/>
      <c r="D6" s="85"/>
      <c r="E6" s="86"/>
      <c r="F6" s="88"/>
      <c r="G6" s="88"/>
      <c r="H6" s="90"/>
    </row>
    <row r="7" spans="1:10" ht="51" customHeight="1" thickBot="1" x14ac:dyDescent="0.3">
      <c r="A7" s="23" t="s">
        <v>3</v>
      </c>
      <c r="B7" s="21"/>
      <c r="C7" s="24">
        <f>C8+C13+C16+C24+C26+C32+C38+C40+C42+C44+C46+C50+C52+C55+C58</f>
        <v>1284764.2100000002</v>
      </c>
      <c r="D7" s="10">
        <f>D8+D13+D16+D24+D26+D32+D38+D40+D42+D44+D46+D50+D52+D55+D58</f>
        <v>1396582.2999999998</v>
      </c>
      <c r="E7" s="10">
        <f>E8+E13+E16+E24+E26+E32+E38+E40+E42+E44+E46+E50+E52+E55+E58</f>
        <v>1371191.74</v>
      </c>
      <c r="F7" s="10">
        <f>(E7/D7*100)-100</f>
        <v>-1.8180496774160702</v>
      </c>
      <c r="G7" s="10">
        <f>(E7/C7*100)-100</f>
        <v>6.7271122068382994</v>
      </c>
      <c r="H7" s="48"/>
    </row>
    <row r="8" spans="1:10" ht="77.25" customHeight="1" thickBot="1" x14ac:dyDescent="0.3">
      <c r="A8" s="106" t="s">
        <v>4</v>
      </c>
      <c r="B8" s="107" t="s">
        <v>58</v>
      </c>
      <c r="C8" s="108">
        <v>784507.82</v>
      </c>
      <c r="D8" s="109">
        <v>850370.71</v>
      </c>
      <c r="E8" s="15">
        <v>843513.9</v>
      </c>
      <c r="F8" s="15">
        <f>(E8/D8*100)-100</f>
        <v>-0.80633186437005122</v>
      </c>
      <c r="G8" s="15">
        <f>(E8/C8*100)-100</f>
        <v>7.5214138719483969</v>
      </c>
      <c r="H8" s="67" t="s">
        <v>125</v>
      </c>
      <c r="J8" s="2"/>
    </row>
    <row r="9" spans="1:10" ht="21" hidden="1" customHeight="1" x14ac:dyDescent="0.25">
      <c r="A9" s="102" t="s">
        <v>5</v>
      </c>
      <c r="B9" s="100" t="s">
        <v>59</v>
      </c>
      <c r="C9" s="104">
        <v>284502.09999999998</v>
      </c>
      <c r="D9" s="104">
        <v>303752.5</v>
      </c>
      <c r="E9" s="104">
        <v>301983.40000000002</v>
      </c>
      <c r="F9" s="104">
        <f>(E9/D9*100)-100</f>
        <v>-0.58241495954764844</v>
      </c>
      <c r="G9" s="104">
        <f>(E9/C9*100)-100</f>
        <v>6.1445240650244983</v>
      </c>
      <c r="H9" s="93"/>
    </row>
    <row r="10" spans="1:10" ht="36.75" hidden="1" customHeight="1" thickBot="1" x14ac:dyDescent="0.3">
      <c r="A10" s="103"/>
      <c r="B10" s="101"/>
      <c r="C10" s="105"/>
      <c r="D10" s="105"/>
      <c r="E10" s="105"/>
      <c r="F10" s="105"/>
      <c r="G10" s="105"/>
      <c r="H10" s="94"/>
    </row>
    <row r="11" spans="1:10" ht="93.75" hidden="1" customHeight="1" thickBot="1" x14ac:dyDescent="0.3">
      <c r="A11" s="7" t="s">
        <v>6</v>
      </c>
      <c r="B11" s="28" t="s">
        <v>60</v>
      </c>
      <c r="C11" s="25">
        <v>452063.2</v>
      </c>
      <c r="D11" s="13">
        <v>499358.2</v>
      </c>
      <c r="E11" s="13">
        <v>492072.1</v>
      </c>
      <c r="F11" s="64">
        <f>(E11/D11*100)-100</f>
        <v>-1.45909289163572</v>
      </c>
      <c r="G11" s="45">
        <f>(E11/C11*100)-100</f>
        <v>8.8502890746249534</v>
      </c>
      <c r="H11" s="46"/>
    </row>
    <row r="12" spans="1:10" ht="54" hidden="1" customHeight="1" thickBot="1" x14ac:dyDescent="0.3">
      <c r="A12" s="66" t="s">
        <v>7</v>
      </c>
      <c r="B12" s="55" t="s">
        <v>61</v>
      </c>
      <c r="C12" s="13">
        <v>47942.5</v>
      </c>
      <c r="D12" s="13">
        <v>49760</v>
      </c>
      <c r="E12" s="13">
        <v>49197.4</v>
      </c>
      <c r="F12" s="64">
        <f>(E12/D12*100)-100</f>
        <v>-1.1306270096463038</v>
      </c>
      <c r="G12" s="13">
        <f>(E12/C12*100)-100</f>
        <v>2.6175105595244332</v>
      </c>
      <c r="H12" s="47"/>
    </row>
    <row r="13" spans="1:10" ht="52.5" customHeight="1" thickBot="1" x14ac:dyDescent="0.3">
      <c r="A13" s="106" t="s">
        <v>8</v>
      </c>
      <c r="B13" s="107" t="s">
        <v>62</v>
      </c>
      <c r="C13" s="110">
        <f>C14+C15</f>
        <v>11194</v>
      </c>
      <c r="D13" s="110">
        <f t="shared" ref="D13:E13" si="0">D14+D15</f>
        <v>11194</v>
      </c>
      <c r="E13" s="110">
        <v>8827.74</v>
      </c>
      <c r="F13" s="110">
        <f>(E13/D13*100)-100</f>
        <v>-21.138645703055218</v>
      </c>
      <c r="G13" s="110">
        <f>(E13/C13*100)-100</f>
        <v>-21.138645703055218</v>
      </c>
      <c r="H13" s="50" t="s">
        <v>112</v>
      </c>
    </row>
    <row r="14" spans="1:10" s="8" customFormat="1" ht="45" hidden="1" customHeight="1" thickBot="1" x14ac:dyDescent="0.3">
      <c r="A14" s="7" t="s">
        <v>10</v>
      </c>
      <c r="B14" s="19" t="s">
        <v>63</v>
      </c>
      <c r="C14" s="13">
        <v>10694</v>
      </c>
      <c r="D14" s="13">
        <v>10694</v>
      </c>
      <c r="E14" s="13">
        <v>8827.7000000000007</v>
      </c>
      <c r="F14" s="13">
        <f>(E14/D14*100)-100</f>
        <v>-17.451842154479138</v>
      </c>
      <c r="G14" s="13">
        <f>(E14/C14*100)-100</f>
        <v>-17.451842154479138</v>
      </c>
      <c r="H14" s="50"/>
    </row>
    <row r="15" spans="1:10" s="8" customFormat="1" ht="45" hidden="1" customHeight="1" thickBot="1" x14ac:dyDescent="0.3">
      <c r="A15" s="7" t="s">
        <v>9</v>
      </c>
      <c r="B15" s="19" t="s">
        <v>64</v>
      </c>
      <c r="C15" s="13">
        <v>500</v>
      </c>
      <c r="D15" s="13">
        <v>500</v>
      </c>
      <c r="E15" s="13">
        <v>0</v>
      </c>
      <c r="F15" s="13">
        <f>E15/D15</f>
        <v>0</v>
      </c>
      <c r="G15" s="13">
        <f>E15/C15</f>
        <v>0</v>
      </c>
      <c r="H15" s="53"/>
    </row>
    <row r="16" spans="1:10" ht="102" customHeight="1" thickBot="1" x14ac:dyDescent="0.3">
      <c r="A16" s="106" t="s">
        <v>12</v>
      </c>
      <c r="B16" s="107" t="s">
        <v>65</v>
      </c>
      <c r="C16" s="110">
        <v>67582.67</v>
      </c>
      <c r="D16" s="110">
        <v>62524.44</v>
      </c>
      <c r="E16" s="110">
        <v>61520.19</v>
      </c>
      <c r="F16" s="110">
        <f>(E16/D16*100)-100</f>
        <v>-1.6061719225314164</v>
      </c>
      <c r="G16" s="110">
        <f>(E16/C16*100)-100</f>
        <v>-8.9704653574651445</v>
      </c>
      <c r="H16" s="50" t="s">
        <v>126</v>
      </c>
    </row>
    <row r="17" spans="1:8" ht="91.5" hidden="1" customHeight="1" thickBot="1" x14ac:dyDescent="0.3">
      <c r="A17" s="7" t="s">
        <v>13</v>
      </c>
      <c r="B17" s="19" t="s">
        <v>66</v>
      </c>
      <c r="C17" s="13">
        <v>50742.5</v>
      </c>
      <c r="D17" s="13">
        <v>24069</v>
      </c>
      <c r="E17" s="13">
        <v>23709.9</v>
      </c>
      <c r="F17" s="13">
        <f>(E17/D17*100)-100</f>
        <v>-1.491960613236941</v>
      </c>
      <c r="G17" s="13">
        <f>(E17/C17*100)-100</f>
        <v>-53.274079913287679</v>
      </c>
      <c r="H17" s="50"/>
    </row>
    <row r="18" spans="1:8" ht="38.25" hidden="1" customHeight="1" thickBot="1" x14ac:dyDescent="0.3">
      <c r="A18" s="7" t="s">
        <v>10</v>
      </c>
      <c r="B18" s="19"/>
      <c r="C18" s="13"/>
      <c r="D18" s="13"/>
      <c r="E18" s="13"/>
      <c r="F18" s="13" t="e">
        <f t="shared" ref="F18:F19" si="1">E18/D18</f>
        <v>#DIV/0!</v>
      </c>
      <c r="G18" s="13">
        <f t="shared" ref="G18:G19" si="2">E17/C17</f>
        <v>0.46725920086712325</v>
      </c>
      <c r="H18" s="42"/>
    </row>
    <row r="19" spans="1:8" ht="14.25" hidden="1" customHeight="1" thickBot="1" x14ac:dyDescent="0.3">
      <c r="A19" s="6" t="s">
        <v>11</v>
      </c>
      <c r="B19" s="27"/>
      <c r="C19" s="15"/>
      <c r="D19" s="16"/>
      <c r="E19" s="16"/>
      <c r="F19" s="13" t="e">
        <f t="shared" si="1"/>
        <v>#DIV/0!</v>
      </c>
      <c r="G19" s="13" t="e">
        <f t="shared" si="2"/>
        <v>#DIV/0!</v>
      </c>
      <c r="H19" s="43"/>
    </row>
    <row r="20" spans="1:8" ht="39" hidden="1" customHeight="1" thickBot="1" x14ac:dyDescent="0.3">
      <c r="A20" s="7" t="s">
        <v>14</v>
      </c>
      <c r="B20" s="19" t="s">
        <v>67</v>
      </c>
      <c r="C20" s="13">
        <v>4000</v>
      </c>
      <c r="D20" s="13">
        <v>4826</v>
      </c>
      <c r="E20" s="13">
        <v>4555.6000000000004</v>
      </c>
      <c r="F20" s="13">
        <f t="shared" ref="F20:F33" si="3">(E20/D20*100)-100</f>
        <v>-5.602983837546617</v>
      </c>
      <c r="G20" s="13">
        <f t="shared" ref="G20:G33" si="4">(E20/C20*100)-100</f>
        <v>13.89</v>
      </c>
      <c r="H20" s="50"/>
    </row>
    <row r="21" spans="1:8" ht="39" hidden="1" customHeight="1" thickBot="1" x14ac:dyDescent="0.3">
      <c r="A21" s="7" t="s">
        <v>48</v>
      </c>
      <c r="B21" s="19" t="s">
        <v>68</v>
      </c>
      <c r="C21" s="13">
        <v>11200</v>
      </c>
      <c r="D21" s="13">
        <v>29478.799999999999</v>
      </c>
      <c r="E21" s="13">
        <v>29534.1</v>
      </c>
      <c r="F21" s="13">
        <f t="shared" si="3"/>
        <v>0.18759243931232561</v>
      </c>
      <c r="G21" s="13">
        <f>(E21/C21*100)-100</f>
        <v>163.69732142857146</v>
      </c>
      <c r="H21" s="41"/>
    </row>
    <row r="22" spans="1:8" ht="72.75" hidden="1" customHeight="1" thickBot="1" x14ac:dyDescent="0.3">
      <c r="A22" s="7" t="s">
        <v>47</v>
      </c>
      <c r="B22" s="19" t="s">
        <v>69</v>
      </c>
      <c r="C22" s="13">
        <v>1240.2</v>
      </c>
      <c r="D22" s="13">
        <v>3695.2</v>
      </c>
      <c r="E22" s="13">
        <v>3151.4</v>
      </c>
      <c r="F22" s="13">
        <f t="shared" si="3"/>
        <v>-14.716388828750809</v>
      </c>
      <c r="G22" s="13">
        <f t="shared" si="4"/>
        <v>154.1041767456862</v>
      </c>
      <c r="H22" s="54"/>
    </row>
    <row r="23" spans="1:8" ht="49.5" hidden="1" customHeight="1" thickBot="1" x14ac:dyDescent="0.3">
      <c r="A23" s="7" t="s">
        <v>15</v>
      </c>
      <c r="B23" s="19" t="s">
        <v>70</v>
      </c>
      <c r="C23" s="13">
        <v>400</v>
      </c>
      <c r="D23" s="13">
        <v>400</v>
      </c>
      <c r="E23" s="13">
        <v>210</v>
      </c>
      <c r="F23" s="13">
        <f t="shared" si="3"/>
        <v>-47.5</v>
      </c>
      <c r="G23" s="13">
        <f t="shared" si="4"/>
        <v>-47.5</v>
      </c>
      <c r="H23" s="54"/>
    </row>
    <row r="24" spans="1:8" ht="52.5" customHeight="1" thickBot="1" x14ac:dyDescent="0.3">
      <c r="A24" s="106" t="s">
        <v>16</v>
      </c>
      <c r="B24" s="107" t="s">
        <v>71</v>
      </c>
      <c r="C24" s="110">
        <v>140374.74</v>
      </c>
      <c r="D24" s="110">
        <v>136085.16</v>
      </c>
      <c r="E24" s="110">
        <v>135321.88</v>
      </c>
      <c r="F24" s="110">
        <f t="shared" si="3"/>
        <v>-0.56088408170296589</v>
      </c>
      <c r="G24" s="110">
        <f t="shared" si="4"/>
        <v>-3.5995507453833824</v>
      </c>
      <c r="H24" s="58"/>
    </row>
    <row r="25" spans="1:8" s="1" customFormat="1" ht="65.25" hidden="1" customHeight="1" thickBot="1" x14ac:dyDescent="0.3">
      <c r="A25" s="7" t="s">
        <v>17</v>
      </c>
      <c r="B25" s="19" t="s">
        <v>72</v>
      </c>
      <c r="C25" s="13">
        <v>140374.70000000001</v>
      </c>
      <c r="D25" s="13">
        <v>136085.1</v>
      </c>
      <c r="E25" s="13">
        <v>134305.1</v>
      </c>
      <c r="F25" s="13">
        <f t="shared" si="3"/>
        <v>-1.3080050644780385</v>
      </c>
      <c r="G25" s="13">
        <f t="shared" si="4"/>
        <v>-4.3238560794787162</v>
      </c>
      <c r="H25" s="59"/>
    </row>
    <row r="26" spans="1:8" ht="75.75" customHeight="1" thickBot="1" x14ac:dyDescent="0.3">
      <c r="A26" s="106" t="s">
        <v>18</v>
      </c>
      <c r="B26" s="107" t="s">
        <v>73</v>
      </c>
      <c r="C26" s="110">
        <v>47593.59</v>
      </c>
      <c r="D26" s="110">
        <v>91132.18</v>
      </c>
      <c r="E26" s="110">
        <v>80484.09</v>
      </c>
      <c r="F26" s="110">
        <f t="shared" si="3"/>
        <v>-11.684226142730253</v>
      </c>
      <c r="G26" s="110">
        <f t="shared" si="4"/>
        <v>69.106995290752394</v>
      </c>
      <c r="H26" s="54" t="s">
        <v>128</v>
      </c>
    </row>
    <row r="27" spans="1:8" ht="70.5" hidden="1" customHeight="1" thickBot="1" x14ac:dyDescent="0.3">
      <c r="A27" s="7" t="s">
        <v>19</v>
      </c>
      <c r="B27" s="19" t="s">
        <v>74</v>
      </c>
      <c r="C27" s="13">
        <v>16260</v>
      </c>
      <c r="D27" s="13">
        <v>15070</v>
      </c>
      <c r="E27" s="13">
        <v>14660.2</v>
      </c>
      <c r="F27" s="13">
        <f t="shared" si="3"/>
        <v>-2.7193098871930914</v>
      </c>
      <c r="G27" s="13">
        <f t="shared" si="4"/>
        <v>-9.8388683886838919</v>
      </c>
      <c r="H27" s="56"/>
    </row>
    <row r="28" spans="1:8" ht="45" hidden="1" customHeight="1" thickBot="1" x14ac:dyDescent="0.3">
      <c r="A28" s="7" t="s">
        <v>20</v>
      </c>
      <c r="B28" s="19" t="s">
        <v>75</v>
      </c>
      <c r="C28" s="13">
        <v>7651.1</v>
      </c>
      <c r="D28" s="13">
        <v>9566.9</v>
      </c>
      <c r="E28" s="13">
        <v>9525.6</v>
      </c>
      <c r="F28" s="13">
        <f t="shared" si="3"/>
        <v>-0.43169678788321164</v>
      </c>
      <c r="G28" s="13">
        <f t="shared" si="4"/>
        <v>24.499745134686506</v>
      </c>
      <c r="H28" s="54"/>
    </row>
    <row r="29" spans="1:8" ht="45" hidden="1" customHeight="1" thickBot="1" x14ac:dyDescent="0.3">
      <c r="A29" s="7" t="s">
        <v>117</v>
      </c>
      <c r="B29" s="19" t="s">
        <v>76</v>
      </c>
      <c r="C29" s="13">
        <v>3177.5</v>
      </c>
      <c r="D29" s="13">
        <v>4048.1</v>
      </c>
      <c r="E29" s="13">
        <v>4031.8</v>
      </c>
      <c r="F29" s="13">
        <f t="shared" si="3"/>
        <v>-0.40265803710381931</v>
      </c>
      <c r="G29" s="13">
        <f t="shared" si="4"/>
        <v>26.885916601101513</v>
      </c>
      <c r="H29" s="54"/>
    </row>
    <row r="30" spans="1:8" ht="48" hidden="1" customHeight="1" thickBot="1" x14ac:dyDescent="0.3">
      <c r="A30" s="7" t="s">
        <v>117</v>
      </c>
      <c r="B30" s="19" t="s">
        <v>77</v>
      </c>
      <c r="C30" s="13">
        <v>20458</v>
      </c>
      <c r="D30" s="13">
        <v>22350.9</v>
      </c>
      <c r="E30" s="13">
        <v>22350.9</v>
      </c>
      <c r="F30" s="13">
        <f t="shared" si="3"/>
        <v>0</v>
      </c>
      <c r="G30" s="13">
        <f t="shared" si="4"/>
        <v>9.2526151138918777</v>
      </c>
      <c r="H30" s="54" t="s">
        <v>118</v>
      </c>
    </row>
    <row r="31" spans="1:8" ht="53.25" hidden="1" customHeight="1" thickBot="1" x14ac:dyDescent="0.3">
      <c r="A31" s="7" t="s">
        <v>21</v>
      </c>
      <c r="B31" s="19" t="s">
        <v>78</v>
      </c>
      <c r="C31" s="13">
        <v>47</v>
      </c>
      <c r="D31" s="13">
        <v>40108.5</v>
      </c>
      <c r="E31" s="13">
        <v>29911.5</v>
      </c>
      <c r="F31" s="13">
        <f t="shared" si="3"/>
        <v>-25.423538651408052</v>
      </c>
      <c r="G31" s="30">
        <f t="shared" si="4"/>
        <v>63541.489361702123</v>
      </c>
      <c r="H31" s="54" t="s">
        <v>120</v>
      </c>
    </row>
    <row r="32" spans="1:8" ht="61.5" customHeight="1" thickBot="1" x14ac:dyDescent="0.3">
      <c r="A32" s="106" t="s">
        <v>22</v>
      </c>
      <c r="B32" s="107" t="s">
        <v>79</v>
      </c>
      <c r="C32" s="110">
        <f t="shared" ref="C32:E32" si="5">C33+C34+C35+C37</f>
        <v>2038</v>
      </c>
      <c r="D32" s="110">
        <v>6915.24</v>
      </c>
      <c r="E32" s="110">
        <v>4469.6899999999996</v>
      </c>
      <c r="F32" s="110">
        <f t="shared" si="3"/>
        <v>-35.364643887992315</v>
      </c>
      <c r="G32" s="110">
        <f t="shared" si="4"/>
        <v>119.31746810598622</v>
      </c>
      <c r="H32" s="54" t="s">
        <v>124</v>
      </c>
    </row>
    <row r="33" spans="1:8" s="1" customFormat="1" ht="39" hidden="1" customHeight="1" thickBot="1" x14ac:dyDescent="0.3">
      <c r="A33" s="7" t="s">
        <v>23</v>
      </c>
      <c r="B33" s="19" t="s">
        <v>80</v>
      </c>
      <c r="C33" s="13">
        <v>2000</v>
      </c>
      <c r="D33" s="13">
        <v>3650</v>
      </c>
      <c r="E33" s="13">
        <v>3191</v>
      </c>
      <c r="F33" s="13">
        <f t="shared" si="3"/>
        <v>-12.575342465753423</v>
      </c>
      <c r="G33" s="13">
        <f t="shared" si="4"/>
        <v>59.549999999999983</v>
      </c>
      <c r="H33" s="54"/>
    </row>
    <row r="34" spans="1:8" s="1" customFormat="1" ht="45" hidden="1" customHeight="1" thickBot="1" x14ac:dyDescent="0.3">
      <c r="A34" s="7" t="s">
        <v>25</v>
      </c>
      <c r="B34" s="19" t="s">
        <v>81</v>
      </c>
      <c r="C34" s="13">
        <v>38</v>
      </c>
      <c r="D34" s="13">
        <v>38</v>
      </c>
      <c r="E34" s="13">
        <v>0</v>
      </c>
      <c r="F34" s="13">
        <f>E34/D34</f>
        <v>0</v>
      </c>
      <c r="G34" s="13">
        <f>E34/C34</f>
        <v>0</v>
      </c>
      <c r="H34" s="59"/>
    </row>
    <row r="35" spans="1:8" s="1" customFormat="1" ht="35.25" hidden="1" customHeight="1" thickBot="1" x14ac:dyDescent="0.3">
      <c r="A35" s="7" t="s">
        <v>26</v>
      </c>
      <c r="B35" s="19" t="s">
        <v>79</v>
      </c>
      <c r="C35" s="13"/>
      <c r="D35" s="13"/>
      <c r="E35" s="13"/>
      <c r="F35" s="13"/>
      <c r="G35" s="13"/>
      <c r="H35" s="59"/>
    </row>
    <row r="36" spans="1:8" ht="45" hidden="1" customHeight="1" thickBot="1" x14ac:dyDescent="0.3">
      <c r="A36" s="6" t="s">
        <v>24</v>
      </c>
      <c r="B36" s="19" t="s">
        <v>79</v>
      </c>
      <c r="C36" s="15"/>
      <c r="D36" s="16"/>
      <c r="E36" s="16"/>
      <c r="F36" s="16"/>
      <c r="G36" s="16"/>
      <c r="H36" s="60"/>
    </row>
    <row r="37" spans="1:8" s="1" customFormat="1" ht="64.5" hidden="1" customHeight="1" thickBot="1" x14ac:dyDescent="0.3">
      <c r="A37" s="7" t="s">
        <v>27</v>
      </c>
      <c r="B37" s="19" t="s">
        <v>82</v>
      </c>
      <c r="C37" s="13">
        <v>0</v>
      </c>
      <c r="D37" s="13">
        <v>3227.2</v>
      </c>
      <c r="E37" s="13">
        <v>1278.7</v>
      </c>
      <c r="F37" s="13">
        <f>(E37/D37*100)-100</f>
        <v>-60.377416955875056</v>
      </c>
      <c r="G37" s="13"/>
      <c r="H37" s="54"/>
    </row>
    <row r="38" spans="1:8" ht="45.75" customHeight="1" thickBot="1" x14ac:dyDescent="0.3">
      <c r="A38" s="106" t="s">
        <v>28</v>
      </c>
      <c r="B38" s="107" t="s">
        <v>83</v>
      </c>
      <c r="C38" s="110">
        <f t="shared" ref="C38:E38" si="6">C39</f>
        <v>128211</v>
      </c>
      <c r="D38" s="110">
        <f t="shared" si="6"/>
        <v>145761</v>
      </c>
      <c r="E38" s="110">
        <f t="shared" si="6"/>
        <v>145724.70000000001</v>
      </c>
      <c r="F38" s="110">
        <f>(E38/D38*100)-100</f>
        <v>-2.490378084671363E-2</v>
      </c>
      <c r="G38" s="110">
        <f t="shared" ref="G38:G60" si="7">(E38/C38*100)-100</f>
        <v>13.660060369235111</v>
      </c>
      <c r="H38" s="54" t="s">
        <v>121</v>
      </c>
    </row>
    <row r="39" spans="1:8" s="1" customFormat="1" ht="45" hidden="1" customHeight="1" thickBot="1" x14ac:dyDescent="0.3">
      <c r="A39" s="7" t="s">
        <v>29</v>
      </c>
      <c r="B39" s="19" t="s">
        <v>84</v>
      </c>
      <c r="C39" s="13">
        <v>128211</v>
      </c>
      <c r="D39" s="13">
        <v>145761</v>
      </c>
      <c r="E39" s="13">
        <v>145724.70000000001</v>
      </c>
      <c r="F39" s="13">
        <f>(E39/D39*100)-100</f>
        <v>-2.490378084671363E-2</v>
      </c>
      <c r="G39" s="13">
        <f t="shared" si="7"/>
        <v>13.660060369235111</v>
      </c>
      <c r="H39" s="50"/>
    </row>
    <row r="40" spans="1:8" ht="45" customHeight="1" thickBot="1" x14ac:dyDescent="0.3">
      <c r="A40" s="106" t="s">
        <v>30</v>
      </c>
      <c r="B40" s="107" t="s">
        <v>85</v>
      </c>
      <c r="C40" s="110">
        <v>31340.34</v>
      </c>
      <c r="D40" s="110">
        <v>34702.559999999998</v>
      </c>
      <c r="E40" s="110">
        <v>34702.559999999998</v>
      </c>
      <c r="F40" s="110">
        <f>(E40/D40*100)-100</f>
        <v>0</v>
      </c>
      <c r="G40" s="110">
        <f t="shared" si="7"/>
        <v>10.728090378087799</v>
      </c>
      <c r="H40" s="50" t="s">
        <v>122</v>
      </c>
    </row>
    <row r="41" spans="1:8" s="1" customFormat="1" ht="57" hidden="1" customHeight="1" thickBot="1" x14ac:dyDescent="0.3">
      <c r="A41" s="7" t="s">
        <v>31</v>
      </c>
      <c r="B41" s="19" t="s">
        <v>86</v>
      </c>
      <c r="C41" s="13">
        <v>31340.3</v>
      </c>
      <c r="D41" s="13">
        <v>34702.6</v>
      </c>
      <c r="E41" s="13">
        <v>34702.6</v>
      </c>
      <c r="F41" s="110">
        <f>(E41/D41*100)-100</f>
        <v>0</v>
      </c>
      <c r="G41" s="110">
        <f t="shared" si="7"/>
        <v>10.728359332871733</v>
      </c>
      <c r="H41" s="50"/>
    </row>
    <row r="42" spans="1:8" ht="50.25" customHeight="1" thickBot="1" x14ac:dyDescent="0.3">
      <c r="A42" s="106" t="s">
        <v>32</v>
      </c>
      <c r="B42" s="107" t="s">
        <v>87</v>
      </c>
      <c r="C42" s="110">
        <f t="shared" ref="C42:E42" si="8">C43</f>
        <v>2092</v>
      </c>
      <c r="D42" s="110">
        <v>2777.69</v>
      </c>
      <c r="E42" s="110">
        <v>2777.69</v>
      </c>
      <c r="F42" s="110">
        <f t="shared" ref="F42:F60" si="9">(E42/D42*100)-100</f>
        <v>0</v>
      </c>
      <c r="G42" s="110">
        <f t="shared" si="7"/>
        <v>32.776768642447422</v>
      </c>
      <c r="H42" s="50" t="s">
        <v>123</v>
      </c>
    </row>
    <row r="43" spans="1:8" s="1" customFormat="1" ht="52.5" hidden="1" customHeight="1" thickBot="1" x14ac:dyDescent="0.3">
      <c r="A43" s="7" t="s">
        <v>33</v>
      </c>
      <c r="B43" s="19" t="s">
        <v>88</v>
      </c>
      <c r="C43" s="13">
        <v>2092</v>
      </c>
      <c r="D43" s="13">
        <v>2777.7</v>
      </c>
      <c r="E43" s="13">
        <v>2777.7</v>
      </c>
      <c r="F43" s="110">
        <f t="shared" si="9"/>
        <v>0</v>
      </c>
      <c r="G43" s="110">
        <f t="shared" si="7"/>
        <v>32.77724665391969</v>
      </c>
      <c r="H43" s="50"/>
    </row>
    <row r="44" spans="1:8" ht="51" customHeight="1" thickBot="1" x14ac:dyDescent="0.3">
      <c r="A44" s="106" t="s">
        <v>34</v>
      </c>
      <c r="B44" s="107" t="s">
        <v>129</v>
      </c>
      <c r="C44" s="110">
        <f t="shared" ref="C44:E44" si="10">C45</f>
        <v>700</v>
      </c>
      <c r="D44" s="110">
        <f t="shared" si="10"/>
        <v>700</v>
      </c>
      <c r="E44" s="110">
        <v>699.04</v>
      </c>
      <c r="F44" s="110">
        <f t="shared" si="9"/>
        <v>-0.13714285714286234</v>
      </c>
      <c r="G44" s="110">
        <f t="shared" si="7"/>
        <v>-0.13714285714286234</v>
      </c>
      <c r="H44" s="48"/>
    </row>
    <row r="45" spans="1:8" s="1" customFormat="1" ht="51" hidden="1" customHeight="1" thickBot="1" x14ac:dyDescent="0.3">
      <c r="A45" s="66" t="s">
        <v>35</v>
      </c>
      <c r="B45" s="19" t="s">
        <v>89</v>
      </c>
      <c r="C45" s="65">
        <v>700</v>
      </c>
      <c r="D45" s="65">
        <v>700</v>
      </c>
      <c r="E45" s="65">
        <v>699</v>
      </c>
      <c r="F45" s="110">
        <f t="shared" si="9"/>
        <v>-0.1428571428571388</v>
      </c>
      <c r="G45" s="110">
        <f>(E45/C45*100)-100</f>
        <v>-0.1428571428571388</v>
      </c>
      <c r="H45" s="61"/>
    </row>
    <row r="46" spans="1:8" ht="42" customHeight="1" thickBot="1" x14ac:dyDescent="0.3">
      <c r="A46" s="106" t="s">
        <v>36</v>
      </c>
      <c r="B46" s="107" t="s">
        <v>91</v>
      </c>
      <c r="C46" s="110">
        <f>C48+C49+C47</f>
        <v>39414</v>
      </c>
      <c r="D46" s="110">
        <f t="shared" ref="D46" si="11">D48+D49+D47</f>
        <v>26210.3</v>
      </c>
      <c r="E46" s="110">
        <v>24989.3</v>
      </c>
      <c r="F46" s="110">
        <f t="shared" si="9"/>
        <v>-4.6584739587108857</v>
      </c>
      <c r="G46" s="110">
        <f>(E46/C46*100)-100</f>
        <v>-36.597909372304258</v>
      </c>
      <c r="H46" s="50" t="s">
        <v>108</v>
      </c>
    </row>
    <row r="47" spans="1:8" ht="42" hidden="1" customHeight="1" thickBot="1" x14ac:dyDescent="0.3">
      <c r="A47" s="7" t="s">
        <v>90</v>
      </c>
      <c r="B47" s="19" t="s">
        <v>92</v>
      </c>
      <c r="C47" s="13">
        <v>0</v>
      </c>
      <c r="D47" s="13">
        <v>15</v>
      </c>
      <c r="E47" s="13">
        <v>15</v>
      </c>
      <c r="F47" s="110">
        <f t="shared" si="9"/>
        <v>0</v>
      </c>
      <c r="G47" s="110"/>
      <c r="H47" s="62"/>
    </row>
    <row r="48" spans="1:8" s="1" customFormat="1" ht="45" hidden="1" customHeight="1" thickBot="1" x14ac:dyDescent="0.3">
      <c r="A48" s="7" t="s">
        <v>37</v>
      </c>
      <c r="B48" s="19" t="s">
        <v>93</v>
      </c>
      <c r="C48" s="13">
        <v>13915</v>
      </c>
      <c r="D48" s="13">
        <v>7497</v>
      </c>
      <c r="E48" s="13">
        <v>7491.5</v>
      </c>
      <c r="F48" s="110">
        <f t="shared" si="9"/>
        <v>-7.3362678404691906E-2</v>
      </c>
      <c r="G48" s="110">
        <f t="shared" si="7"/>
        <v>-46.16241466043838</v>
      </c>
      <c r="H48" s="50"/>
    </row>
    <row r="49" spans="1:8" s="1" customFormat="1" ht="45.75" hidden="1" customHeight="1" thickBot="1" x14ac:dyDescent="0.3">
      <c r="A49" s="7" t="s">
        <v>38</v>
      </c>
      <c r="B49" s="19" t="s">
        <v>94</v>
      </c>
      <c r="C49" s="13">
        <v>25499</v>
      </c>
      <c r="D49" s="13">
        <v>18698.3</v>
      </c>
      <c r="E49" s="13">
        <v>16605.8</v>
      </c>
      <c r="F49" s="110">
        <f t="shared" si="9"/>
        <v>-11.190856922821851</v>
      </c>
      <c r="G49" s="110">
        <f>(E49/C49*100)-100</f>
        <v>-34.876661829875687</v>
      </c>
      <c r="H49" s="50"/>
    </row>
    <row r="50" spans="1:8" ht="53.25" customHeight="1" thickBot="1" x14ac:dyDescent="0.3">
      <c r="A50" s="106" t="s">
        <v>39</v>
      </c>
      <c r="B50" s="107" t="s">
        <v>95</v>
      </c>
      <c r="C50" s="110">
        <f t="shared" ref="C50:E50" si="12">C51</f>
        <v>70</v>
      </c>
      <c r="D50" s="110">
        <f t="shared" si="12"/>
        <v>70</v>
      </c>
      <c r="E50" s="110">
        <f t="shared" si="12"/>
        <v>70</v>
      </c>
      <c r="F50" s="110">
        <f t="shared" si="9"/>
        <v>0</v>
      </c>
      <c r="G50" s="110">
        <f t="shared" si="7"/>
        <v>0</v>
      </c>
      <c r="H50" s="48"/>
    </row>
    <row r="51" spans="1:8" s="1" customFormat="1" ht="53.25" hidden="1" customHeight="1" thickBot="1" x14ac:dyDescent="0.3">
      <c r="A51" s="7" t="s">
        <v>40</v>
      </c>
      <c r="B51" s="19" t="s">
        <v>96</v>
      </c>
      <c r="C51" s="13">
        <v>70</v>
      </c>
      <c r="D51" s="13">
        <v>70</v>
      </c>
      <c r="E51" s="13">
        <v>70</v>
      </c>
      <c r="F51" s="110">
        <f t="shared" si="9"/>
        <v>0</v>
      </c>
      <c r="G51" s="110">
        <f t="shared" si="7"/>
        <v>0</v>
      </c>
      <c r="H51" s="62"/>
    </row>
    <row r="52" spans="1:8" ht="75" customHeight="1" thickBot="1" x14ac:dyDescent="0.3">
      <c r="A52" s="106" t="s">
        <v>41</v>
      </c>
      <c r="B52" s="107" t="s">
        <v>97</v>
      </c>
      <c r="C52" s="110">
        <f t="shared" ref="C52:D52" si="13">C53+C54</f>
        <v>330</v>
      </c>
      <c r="D52" s="110">
        <v>328.45</v>
      </c>
      <c r="E52" s="110">
        <v>280.45</v>
      </c>
      <c r="F52" s="110">
        <f t="shared" si="9"/>
        <v>-14.61409651392907</v>
      </c>
      <c r="G52" s="110">
        <f>(E52/C52*100)-100</f>
        <v>-15.015151515151516</v>
      </c>
      <c r="H52" s="50" t="s">
        <v>127</v>
      </c>
    </row>
    <row r="53" spans="1:8" ht="44.25" hidden="1" customHeight="1" thickBot="1" x14ac:dyDescent="0.3">
      <c r="A53" s="7" t="s">
        <v>42</v>
      </c>
      <c r="B53" s="19" t="s">
        <v>98</v>
      </c>
      <c r="C53" s="13">
        <v>100</v>
      </c>
      <c r="D53" s="13">
        <v>98.5</v>
      </c>
      <c r="E53" s="13">
        <v>98.5</v>
      </c>
      <c r="F53" s="110">
        <f t="shared" si="9"/>
        <v>0</v>
      </c>
      <c r="G53" s="110">
        <f t="shared" si="7"/>
        <v>-1.5</v>
      </c>
      <c r="H53" s="62"/>
    </row>
    <row r="54" spans="1:8" s="1" customFormat="1" ht="79.5" hidden="1" customHeight="1" thickBot="1" x14ac:dyDescent="0.3">
      <c r="A54" s="7" t="s">
        <v>43</v>
      </c>
      <c r="B54" s="19" t="s">
        <v>99</v>
      </c>
      <c r="C54" s="13">
        <v>230</v>
      </c>
      <c r="D54" s="13">
        <v>230</v>
      </c>
      <c r="E54" s="13">
        <v>170</v>
      </c>
      <c r="F54" s="110">
        <f t="shared" si="9"/>
        <v>-26.08695652173914</v>
      </c>
      <c r="G54" s="110">
        <f>(E54/C54*100)-100</f>
        <v>-26.08695652173914</v>
      </c>
      <c r="H54" s="50"/>
    </row>
    <row r="55" spans="1:8" ht="45" customHeight="1" thickBot="1" x14ac:dyDescent="0.3">
      <c r="A55" s="106" t="s">
        <v>44</v>
      </c>
      <c r="B55" s="107" t="s">
        <v>100</v>
      </c>
      <c r="C55" s="110">
        <v>29199.05</v>
      </c>
      <c r="D55" s="110">
        <v>27693.62</v>
      </c>
      <c r="E55" s="110">
        <v>27693.56</v>
      </c>
      <c r="F55" s="110">
        <f t="shared" si="9"/>
        <v>-2.166563995587012E-4</v>
      </c>
      <c r="G55" s="110">
        <f>(E55/C55*100)-100</f>
        <v>-5.1559554163577133</v>
      </c>
      <c r="H55" s="48"/>
    </row>
    <row r="56" spans="1:8" s="1" customFormat="1" ht="57" hidden="1" customHeight="1" thickBot="1" x14ac:dyDescent="0.3">
      <c r="A56" s="7" t="s">
        <v>45</v>
      </c>
      <c r="B56" s="19" t="s">
        <v>101</v>
      </c>
      <c r="C56" s="13">
        <v>15548</v>
      </c>
      <c r="D56" s="13">
        <v>14582.1</v>
      </c>
      <c r="E56" s="13">
        <v>14526.6</v>
      </c>
      <c r="F56" s="110">
        <f t="shared" si="9"/>
        <v>-0.38060361676302534</v>
      </c>
      <c r="G56" s="110">
        <f>(E56/C56*100)-100</f>
        <v>-6.5693336763570755</v>
      </c>
      <c r="H56" s="41"/>
    </row>
    <row r="57" spans="1:8" s="1" customFormat="1" ht="45" hidden="1" customHeight="1" thickBot="1" x14ac:dyDescent="0.3">
      <c r="A57" s="7" t="s">
        <v>46</v>
      </c>
      <c r="B57" s="19" t="s">
        <v>102</v>
      </c>
      <c r="C57" s="13">
        <v>13651.1</v>
      </c>
      <c r="D57" s="13">
        <v>13167</v>
      </c>
      <c r="E57" s="13">
        <v>13167</v>
      </c>
      <c r="F57" s="110">
        <f t="shared" si="9"/>
        <v>0</v>
      </c>
      <c r="G57" s="110">
        <f t="shared" si="7"/>
        <v>-3.5462343693914704</v>
      </c>
      <c r="H57" s="62"/>
    </row>
    <row r="58" spans="1:8" ht="31.5" customHeight="1" thickBot="1" x14ac:dyDescent="0.3">
      <c r="A58" s="106" t="s">
        <v>0</v>
      </c>
      <c r="B58" s="107" t="s">
        <v>103</v>
      </c>
      <c r="C58" s="110">
        <f t="shared" ref="C58:E58" si="14">SUM(C59)</f>
        <v>117</v>
      </c>
      <c r="D58" s="110">
        <v>116.95</v>
      </c>
      <c r="E58" s="110">
        <v>116.95</v>
      </c>
      <c r="F58" s="110">
        <f t="shared" si="9"/>
        <v>0</v>
      </c>
      <c r="G58" s="110">
        <f t="shared" si="7"/>
        <v>-4.2735042735046136E-2</v>
      </c>
      <c r="H58" s="48"/>
    </row>
    <row r="59" spans="1:8" s="1" customFormat="1" ht="42" hidden="1" customHeight="1" thickBot="1" x14ac:dyDescent="0.3">
      <c r="A59" s="31" t="s">
        <v>1</v>
      </c>
      <c r="B59" s="32" t="s">
        <v>104</v>
      </c>
      <c r="C59" s="26">
        <v>117</v>
      </c>
      <c r="D59" s="26">
        <v>117</v>
      </c>
      <c r="E59" s="26">
        <v>117</v>
      </c>
      <c r="F59" s="10">
        <f t="shared" si="9"/>
        <v>0</v>
      </c>
      <c r="G59" s="10">
        <f t="shared" si="7"/>
        <v>0</v>
      </c>
      <c r="H59" s="63"/>
    </row>
    <row r="60" spans="1:8" ht="65.25" customHeight="1" x14ac:dyDescent="0.25">
      <c r="A60" s="68" t="s">
        <v>105</v>
      </c>
      <c r="B60" s="69">
        <v>9900000000</v>
      </c>
      <c r="C60" s="70">
        <v>224305.45</v>
      </c>
      <c r="D60" s="70">
        <v>247465.79</v>
      </c>
      <c r="E60" s="70">
        <v>238632.08</v>
      </c>
      <c r="F60" s="70">
        <f t="shared" si="9"/>
        <v>-3.5696691651803718</v>
      </c>
      <c r="G60" s="70">
        <f t="shared" si="7"/>
        <v>6.3871074019824334</v>
      </c>
      <c r="H60" s="75" t="s">
        <v>130</v>
      </c>
    </row>
    <row r="61" spans="1:8" ht="36" customHeight="1" x14ac:dyDescent="0.25">
      <c r="A61" s="34" t="s">
        <v>106</v>
      </c>
      <c r="B61" s="71"/>
      <c r="C61" s="72">
        <f>C7+C60</f>
        <v>1509069.6600000001</v>
      </c>
      <c r="D61" s="72">
        <f>D7+D60</f>
        <v>1644048.0899999999</v>
      </c>
      <c r="E61" s="72">
        <f>E7+E60</f>
        <v>1609823.82</v>
      </c>
      <c r="F61" s="73">
        <f>(E61/D61*100)-100</f>
        <v>-2.0817073544363183</v>
      </c>
      <c r="G61" s="73">
        <f>(E61/C61*100)-100</f>
        <v>6.6765744929230095</v>
      </c>
      <c r="H61" s="74"/>
    </row>
  </sheetData>
  <mergeCells count="20">
    <mergeCell ref="G5:G6"/>
    <mergeCell ref="H5:H6"/>
    <mergeCell ref="A1:I1"/>
    <mergeCell ref="A2:I2"/>
    <mergeCell ref="A3:H3"/>
    <mergeCell ref="A4:H4"/>
    <mergeCell ref="A5:A6"/>
    <mergeCell ref="B5:B6"/>
    <mergeCell ref="C5:C6"/>
    <mergeCell ref="D5:D6"/>
    <mergeCell ref="E5:E6"/>
    <mergeCell ref="F5:F6"/>
    <mergeCell ref="B9:B10"/>
    <mergeCell ref="A9:A10"/>
    <mergeCell ref="H9:H10"/>
    <mergeCell ref="G9:G10"/>
    <mergeCell ref="F9:F10"/>
    <mergeCell ref="E9:E10"/>
    <mergeCell ref="D9:D10"/>
    <mergeCell ref="C9:C10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расшифровки</vt:lpstr>
      <vt:lpstr>без расшифровки (2)</vt:lpstr>
      <vt:lpstr>'без расшифровки'!Область_печати</vt:lpstr>
      <vt:lpstr>'без расшифровки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2023-03-17T00:40:58Z</dcterms:modified>
</cp:coreProperties>
</file>